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730"/>
  <workbookPr/>
  <mc:AlternateContent xmlns:mc="http://schemas.openxmlformats.org/markup-compatibility/2006">
    <mc:Choice Requires="x15">
      <x15ac:absPath xmlns:x15ac="http://schemas.microsoft.com/office/spreadsheetml/2010/11/ac" url="D:\СЕССИИ II созыва\14 сессия\Проекты\"/>
    </mc:Choice>
  </mc:AlternateContent>
  <bookViews>
    <workbookView xWindow="0" yWindow="0" windowWidth="21570" windowHeight="7875" firstSheet="3" activeTab="7"/>
  </bookViews>
  <sheets>
    <sheet name="Приложение 1 (2)" sheetId="10" r:id="rId1"/>
    <sheet name="Приложение 2" sheetId="2" r:id="rId2"/>
    <sheet name="Приложение 3 (2)" sheetId="11" r:id="rId3"/>
    <sheet name="Приложение 4 (2)" sheetId="12" r:id="rId4"/>
    <sheet name="Приложение 5 (2)" sheetId="15" r:id="rId5"/>
    <sheet name="Приложение 6" sheetId="16" r:id="rId6"/>
    <sheet name="Приложение 7" sheetId="17" r:id="rId7"/>
    <sheet name="Приложение 8" sheetId="6" r:id="rId8"/>
  </sheets>
  <definedNames>
    <definedName name="_xlnm.Print_Titles" localSheetId="1">'Приложение 2'!$10:$12</definedName>
    <definedName name="_xlnm.Print_Titles" localSheetId="2">'Приложение 3 (2)'!$10:$11</definedName>
    <definedName name="_xlnm.Print_Titles" localSheetId="3">'Приложение 4 (2)'!$12:$13</definedName>
    <definedName name="_xlnm.Print_Area" localSheetId="0">'Приложение 1 (2)'!$A$1:$E$32</definedName>
    <definedName name="_xlnm.Print_Area" localSheetId="2">'Приложение 3 (2)'!$A$1:$H$158</definedName>
  </definedNames>
  <calcPr calcId="162913"/>
</workbook>
</file>

<file path=xl/calcChain.xml><?xml version="1.0" encoding="utf-8"?>
<calcChain xmlns="http://schemas.openxmlformats.org/spreadsheetml/2006/main">
  <c r="E20" i="10" l="1"/>
  <c r="D20" i="10"/>
  <c r="D17" i="10"/>
  <c r="G14" i="12" l="1"/>
  <c r="F14" i="12"/>
  <c r="E14" i="12"/>
  <c r="G12" i="11"/>
  <c r="H12" i="11"/>
  <c r="G13" i="11"/>
  <c r="H13" i="11"/>
  <c r="F12" i="11"/>
  <c r="F13" i="11"/>
  <c r="F14" i="11" l="1"/>
  <c r="G155" i="12" l="1"/>
  <c r="F155" i="12"/>
  <c r="F154" i="12" s="1"/>
  <c r="E155" i="12"/>
  <c r="E154" i="12" s="1"/>
  <c r="E153" i="12" s="1"/>
  <c r="E152" i="12" s="1"/>
  <c r="E151" i="12" s="1"/>
  <c r="G154" i="12"/>
  <c r="G153" i="12"/>
  <c r="G152" i="12" s="1"/>
  <c r="G151" i="12" s="1"/>
  <c r="F153" i="12"/>
  <c r="F152" i="12"/>
  <c r="F151" i="12" s="1"/>
  <c r="G149" i="12"/>
  <c r="G148" i="12" s="1"/>
  <c r="G147" i="12" s="1"/>
  <c r="G146" i="12" s="1"/>
  <c r="G145" i="12" s="1"/>
  <c r="F149" i="12"/>
  <c r="E149" i="12"/>
  <c r="E148" i="12" s="1"/>
  <c r="F148" i="12"/>
  <c r="F147" i="12"/>
  <c r="F146" i="12" s="1"/>
  <c r="F145" i="12" s="1"/>
  <c r="E147" i="12"/>
  <c r="E146" i="12"/>
  <c r="E145" i="12" s="1"/>
  <c r="G143" i="12"/>
  <c r="G142" i="12" s="1"/>
  <c r="F143" i="12"/>
  <c r="E143" i="12"/>
  <c r="F142" i="12"/>
  <c r="F141" i="12" s="1"/>
  <c r="E142" i="12"/>
  <c r="E141" i="12" s="1"/>
  <c r="G140" i="12"/>
  <c r="G139" i="12" s="1"/>
  <c r="F140" i="12"/>
  <c r="F139" i="12" s="1"/>
  <c r="F138" i="12" s="1"/>
  <c r="E139" i="12"/>
  <c r="E138" i="12" s="1"/>
  <c r="E137" i="12" s="1"/>
  <c r="G138" i="12"/>
  <c r="G137" i="12" s="1"/>
  <c r="G136" i="12" s="1"/>
  <c r="G135" i="12" s="1"/>
  <c r="G134" i="12" s="1"/>
  <c r="F137" i="12"/>
  <c r="F136" i="12"/>
  <c r="F135" i="12" s="1"/>
  <c r="F134" i="12" s="1"/>
  <c r="E136" i="12"/>
  <c r="E135" i="12" s="1"/>
  <c r="E134" i="12" s="1"/>
  <c r="G132" i="12"/>
  <c r="G131" i="12" s="1"/>
  <c r="G130" i="12" s="1"/>
  <c r="G129" i="12" s="1"/>
  <c r="G128" i="12" s="1"/>
  <c r="F132" i="12"/>
  <c r="F131" i="12" s="1"/>
  <c r="F130" i="12" s="1"/>
  <c r="F129" i="12" s="1"/>
  <c r="F128" i="12" s="1"/>
  <c r="E132" i="12"/>
  <c r="E131" i="12"/>
  <c r="E130" i="12"/>
  <c r="E129" i="12" s="1"/>
  <c r="E128" i="12" s="1"/>
  <c r="G126" i="12"/>
  <c r="G125" i="12" s="1"/>
  <c r="F126" i="12"/>
  <c r="F125" i="12" s="1"/>
  <c r="F124" i="12" s="1"/>
  <c r="E126" i="12"/>
  <c r="E125" i="12"/>
  <c r="E124" i="12" s="1"/>
  <c r="G124" i="12"/>
  <c r="G122" i="12"/>
  <c r="G121" i="12" s="1"/>
  <c r="G120" i="12" s="1"/>
  <c r="F122" i="12"/>
  <c r="E122" i="12"/>
  <c r="F121" i="12"/>
  <c r="F120" i="12" s="1"/>
  <c r="E121" i="12"/>
  <c r="E120" i="12"/>
  <c r="G118" i="12"/>
  <c r="G117" i="12" s="1"/>
  <c r="G116" i="12" s="1"/>
  <c r="F118" i="12"/>
  <c r="E118" i="12"/>
  <c r="E117" i="12" s="1"/>
  <c r="F117" i="12"/>
  <c r="F116" i="12"/>
  <c r="E116" i="12"/>
  <c r="G114" i="12"/>
  <c r="F114" i="12"/>
  <c r="F113" i="12" s="1"/>
  <c r="E114" i="12"/>
  <c r="E113" i="12" s="1"/>
  <c r="E112" i="12" s="1"/>
  <c r="G113" i="12"/>
  <c r="G112" i="12"/>
  <c r="F112" i="12"/>
  <c r="G110" i="12"/>
  <c r="G109" i="12" s="1"/>
  <c r="G108" i="12" s="1"/>
  <c r="F110" i="12"/>
  <c r="E110" i="12"/>
  <c r="F109" i="12"/>
  <c r="F108" i="12" s="1"/>
  <c r="E109" i="12"/>
  <c r="E108" i="12" s="1"/>
  <c r="G106" i="12"/>
  <c r="G105" i="12" s="1"/>
  <c r="G104" i="12" s="1"/>
  <c r="F106" i="12"/>
  <c r="F105" i="12" s="1"/>
  <c r="F104" i="12" s="1"/>
  <c r="E106" i="12"/>
  <c r="E105" i="12"/>
  <c r="E104" i="12" s="1"/>
  <c r="G102" i="12"/>
  <c r="G101" i="12" s="1"/>
  <c r="G100" i="12" s="1"/>
  <c r="F102" i="12"/>
  <c r="E102" i="12"/>
  <c r="E101" i="12" s="1"/>
  <c r="F101" i="12"/>
  <c r="F100" i="12" s="1"/>
  <c r="E100" i="12"/>
  <c r="G98" i="12"/>
  <c r="F98" i="12"/>
  <c r="F97" i="12" s="1"/>
  <c r="F96" i="12" s="1"/>
  <c r="E98" i="12"/>
  <c r="G97" i="12"/>
  <c r="E97" i="12"/>
  <c r="E96" i="12" s="1"/>
  <c r="G96" i="12"/>
  <c r="G94" i="12"/>
  <c r="G93" i="12" s="1"/>
  <c r="F94" i="12"/>
  <c r="F93" i="12" s="1"/>
  <c r="F92" i="12" s="1"/>
  <c r="E94" i="12"/>
  <c r="E93" i="12" s="1"/>
  <c r="E92" i="12" s="1"/>
  <c r="E91" i="12" s="1"/>
  <c r="G92" i="12"/>
  <c r="G87" i="12"/>
  <c r="G86" i="12" s="1"/>
  <c r="F87" i="12"/>
  <c r="F86" i="12" s="1"/>
  <c r="E87" i="12"/>
  <c r="E86" i="12"/>
  <c r="G81" i="12"/>
  <c r="F81" i="12"/>
  <c r="F80" i="12" s="1"/>
  <c r="F79" i="12" s="1"/>
  <c r="F78" i="12" s="1"/>
  <c r="F72" i="12" s="1"/>
  <c r="E81" i="12"/>
  <c r="G80" i="12"/>
  <c r="E80" i="12"/>
  <c r="E79" i="12" s="1"/>
  <c r="G79" i="12"/>
  <c r="G78" i="12" s="1"/>
  <c r="E78" i="12"/>
  <c r="G76" i="12"/>
  <c r="F76" i="12"/>
  <c r="F75" i="12" s="1"/>
  <c r="E76" i="12"/>
  <c r="E75" i="12" s="1"/>
  <c r="E74" i="12" s="1"/>
  <c r="E73" i="12" s="1"/>
  <c r="E72" i="12" s="1"/>
  <c r="G75" i="12"/>
  <c r="G74" i="12" s="1"/>
  <c r="G73" i="12" s="1"/>
  <c r="F74" i="12"/>
  <c r="F73" i="12" s="1"/>
  <c r="G70" i="12"/>
  <c r="F70" i="12"/>
  <c r="G69" i="12"/>
  <c r="G68" i="12" s="1"/>
  <c r="F69" i="12"/>
  <c r="F68" i="12" s="1"/>
  <c r="G66" i="12"/>
  <c r="G65" i="12" s="1"/>
  <c r="F66" i="12"/>
  <c r="F65" i="12" s="1"/>
  <c r="E66" i="12"/>
  <c r="E65" i="12" s="1"/>
  <c r="F64" i="12"/>
  <c r="F63" i="12" s="1"/>
  <c r="F62" i="12" s="1"/>
  <c r="F61" i="12" s="1"/>
  <c r="G63" i="12"/>
  <c r="E63" i="12"/>
  <c r="G62" i="12"/>
  <c r="G61" i="12" s="1"/>
  <c r="E62" i="12"/>
  <c r="E61" i="12" s="1"/>
  <c r="G59" i="12"/>
  <c r="G58" i="12" s="1"/>
  <c r="F59" i="12"/>
  <c r="F58" i="12" s="1"/>
  <c r="F57" i="12" s="1"/>
  <c r="F56" i="12" s="1"/>
  <c r="E59" i="12"/>
  <c r="E58" i="12"/>
  <c r="E57" i="12" s="1"/>
  <c r="E56" i="12" s="1"/>
  <c r="G57" i="12"/>
  <c r="G54" i="12"/>
  <c r="G53" i="12" s="1"/>
  <c r="G52" i="12" s="1"/>
  <c r="G51" i="12" s="1"/>
  <c r="F54" i="12"/>
  <c r="E54" i="12"/>
  <c r="F53" i="12"/>
  <c r="F52" i="12" s="1"/>
  <c r="E53" i="12"/>
  <c r="E52" i="12" s="1"/>
  <c r="E51" i="12" s="1"/>
  <c r="F51" i="12"/>
  <c r="G49" i="12"/>
  <c r="G48" i="12" s="1"/>
  <c r="F49" i="12"/>
  <c r="E49" i="12"/>
  <c r="E48" i="12" s="1"/>
  <c r="E47" i="12" s="1"/>
  <c r="E46" i="12" s="1"/>
  <c r="F48" i="12"/>
  <c r="F47" i="12" s="1"/>
  <c r="F46" i="12" s="1"/>
  <c r="G47" i="12"/>
  <c r="G46" i="12"/>
  <c r="G44" i="12"/>
  <c r="F44" i="12"/>
  <c r="E44" i="12"/>
  <c r="G42" i="12"/>
  <c r="F42" i="12"/>
  <c r="E42" i="12"/>
  <c r="E41" i="12" s="1"/>
  <c r="G41" i="12"/>
  <c r="G37" i="12"/>
  <c r="F37" i="12"/>
  <c r="E37" i="12"/>
  <c r="G36" i="12"/>
  <c r="G35" i="12"/>
  <c r="F35" i="12"/>
  <c r="E35" i="12"/>
  <c r="G34" i="12"/>
  <c r="F34" i="12"/>
  <c r="F33" i="12" s="1"/>
  <c r="F32" i="12" s="1"/>
  <c r="F31" i="12" s="1"/>
  <c r="E34" i="12"/>
  <c r="G33" i="12"/>
  <c r="E33" i="12"/>
  <c r="E32" i="12" s="1"/>
  <c r="G32" i="12"/>
  <c r="G31" i="12" s="1"/>
  <c r="E31" i="12"/>
  <c r="G28" i="12"/>
  <c r="F28" i="12"/>
  <c r="E28" i="12"/>
  <c r="G27" i="12"/>
  <c r="G26" i="12"/>
  <c r="F26" i="12"/>
  <c r="E26" i="12"/>
  <c r="G25" i="12"/>
  <c r="G24" i="12" s="1"/>
  <c r="G23" i="12" s="1"/>
  <c r="G22" i="12" s="1"/>
  <c r="F25" i="12"/>
  <c r="F24" i="12" s="1"/>
  <c r="F23" i="12" s="1"/>
  <c r="F22" i="12" s="1"/>
  <c r="F21" i="12" s="1"/>
  <c r="F15" i="12" s="1"/>
  <c r="E25" i="12"/>
  <c r="E24" i="12"/>
  <c r="E23" i="12" s="1"/>
  <c r="E22" i="12" s="1"/>
  <c r="E21" i="12" s="1"/>
  <c r="G21" i="12"/>
  <c r="G19" i="12"/>
  <c r="G18" i="12" s="1"/>
  <c r="F19" i="12"/>
  <c r="F18" i="12" s="1"/>
  <c r="F17" i="12" s="1"/>
  <c r="F16" i="12" s="1"/>
  <c r="E19" i="12"/>
  <c r="E18" i="12" s="1"/>
  <c r="E17" i="12" s="1"/>
  <c r="E16" i="12" s="1"/>
  <c r="E15" i="12" s="1"/>
  <c r="G17" i="12"/>
  <c r="G16" i="12" s="1"/>
  <c r="G15" i="12" s="1"/>
  <c r="H139" i="11"/>
  <c r="H35" i="11"/>
  <c r="G139" i="11"/>
  <c r="G78" i="6"/>
  <c r="G77" i="6" s="1"/>
  <c r="F78" i="6"/>
  <c r="F77" i="6" s="1"/>
  <c r="H26" i="11"/>
  <c r="G63" i="11"/>
  <c r="E40" i="12" l="1"/>
  <c r="E30" i="12" s="1"/>
  <c r="G72" i="12"/>
  <c r="G157" i="12" s="1"/>
  <c r="F85" i="12"/>
  <c r="F84" i="12" s="1"/>
  <c r="F83" i="12" s="1"/>
  <c r="F91" i="12"/>
  <c r="G56" i="12"/>
  <c r="E85" i="12"/>
  <c r="E84" i="12" s="1"/>
  <c r="E83" i="12" s="1"/>
  <c r="G91" i="12"/>
  <c r="G85" i="12" s="1"/>
  <c r="G84" i="12" s="1"/>
  <c r="G83" i="12" s="1"/>
  <c r="G40" i="12"/>
  <c r="G30" i="12" s="1"/>
  <c r="F41" i="12"/>
  <c r="H69" i="11"/>
  <c r="H68" i="11" s="1"/>
  <c r="H67" i="11" s="1"/>
  <c r="G69" i="11"/>
  <c r="G68" i="11" s="1"/>
  <c r="G67" i="11" s="1"/>
  <c r="E157" i="12" l="1"/>
  <c r="F40" i="12"/>
  <c r="E28" i="10"/>
  <c r="D28" i="10"/>
  <c r="F30" i="12" l="1"/>
  <c r="F157" i="12"/>
  <c r="C28" i="10"/>
  <c r="F75" i="6" l="1"/>
  <c r="F74" i="6" s="1"/>
  <c r="G75" i="6"/>
  <c r="G74" i="6" s="1"/>
  <c r="F69" i="6"/>
  <c r="G69" i="6"/>
  <c r="F65" i="6"/>
  <c r="F64" i="6" s="1"/>
  <c r="G65" i="6"/>
  <c r="G64" i="6" s="1"/>
  <c r="F62" i="6"/>
  <c r="F61" i="6" s="1"/>
  <c r="G62" i="6"/>
  <c r="G61" i="6" s="1"/>
  <c r="E55" i="6"/>
  <c r="G42" i="6"/>
  <c r="G41" i="6" s="1"/>
  <c r="F42" i="6"/>
  <c r="F41" i="6" s="1"/>
  <c r="E42" i="6"/>
  <c r="E41" i="6"/>
  <c r="G39" i="6"/>
  <c r="G38" i="6" s="1"/>
  <c r="F39" i="6"/>
  <c r="F38" i="6" s="1"/>
  <c r="E39" i="6"/>
  <c r="E38" i="6"/>
  <c r="H33" i="11"/>
  <c r="H24" i="11"/>
  <c r="F80" i="6" l="1"/>
  <c r="G80" i="6"/>
  <c r="G33" i="11"/>
  <c r="G24" i="11"/>
  <c r="F58" i="6"/>
  <c r="F57" i="6" s="1"/>
  <c r="G58" i="6"/>
  <c r="G57" i="6" s="1"/>
  <c r="F55" i="6"/>
  <c r="F54" i="6" s="1"/>
  <c r="G55" i="6"/>
  <c r="G54" i="6" s="1"/>
  <c r="F52" i="6"/>
  <c r="F51" i="6" s="1"/>
  <c r="G52" i="6"/>
  <c r="G51" i="6" s="1"/>
  <c r="F49" i="6"/>
  <c r="F48" i="6" s="1"/>
  <c r="G49" i="6"/>
  <c r="G48" i="6" s="1"/>
  <c r="F47" i="6"/>
  <c r="G47" i="6"/>
  <c r="F45" i="6"/>
  <c r="F44" i="6" s="1"/>
  <c r="G45" i="6"/>
  <c r="G44" i="6" s="1"/>
  <c r="F36" i="6"/>
  <c r="G36" i="6"/>
  <c r="F34" i="6"/>
  <c r="G34" i="6"/>
  <c r="F32" i="6"/>
  <c r="G32" i="6"/>
  <c r="F30" i="6"/>
  <c r="G30" i="6"/>
  <c r="F28" i="6"/>
  <c r="G28" i="6"/>
  <c r="F26" i="6"/>
  <c r="G26" i="6"/>
  <c r="F24" i="6"/>
  <c r="G24" i="6"/>
  <c r="F22" i="6"/>
  <c r="G22" i="6"/>
  <c r="F20" i="6"/>
  <c r="G20" i="6"/>
  <c r="F15" i="6"/>
  <c r="F14" i="6" s="1"/>
  <c r="G15" i="6"/>
  <c r="G14" i="6" s="1"/>
  <c r="F12" i="6"/>
  <c r="F11" i="6" s="1"/>
  <c r="G12" i="6"/>
  <c r="G11" i="6" s="1"/>
  <c r="G17" i="6" l="1"/>
  <c r="F17" i="6"/>
  <c r="E12" i="6" l="1"/>
  <c r="E11" i="6" s="1"/>
  <c r="H75" i="11" l="1"/>
  <c r="H74" i="11" s="1"/>
  <c r="H73" i="11" s="1"/>
  <c r="H72" i="11" s="1"/>
  <c r="G75" i="11"/>
  <c r="G74" i="11" s="1"/>
  <c r="G73" i="11" s="1"/>
  <c r="G72" i="11" s="1"/>
  <c r="F75" i="11"/>
  <c r="F74" i="11" s="1"/>
  <c r="F73" i="11" s="1"/>
  <c r="F72" i="11" s="1"/>
  <c r="F79" i="11"/>
  <c r="F78" i="11" s="1"/>
  <c r="F77" i="11" s="1"/>
  <c r="F80" i="11"/>
  <c r="G80" i="11"/>
  <c r="G79" i="11" s="1"/>
  <c r="G78" i="11" s="1"/>
  <c r="G77" i="11" s="1"/>
  <c r="H80" i="11"/>
  <c r="H79" i="11" s="1"/>
  <c r="H78" i="11" s="1"/>
  <c r="H77" i="11" s="1"/>
  <c r="H58" i="11"/>
  <c r="H57" i="11" s="1"/>
  <c r="H56" i="11" s="1"/>
  <c r="G58" i="11"/>
  <c r="G57" i="11" s="1"/>
  <c r="G56" i="11" s="1"/>
  <c r="F58" i="11"/>
  <c r="F57" i="11" s="1"/>
  <c r="F56" i="11" s="1"/>
  <c r="H62" i="11"/>
  <c r="H61" i="11" s="1"/>
  <c r="H60" i="11" s="1"/>
  <c r="H55" i="11" s="1"/>
  <c r="G62" i="11"/>
  <c r="G61" i="11" s="1"/>
  <c r="G60" i="11" s="1"/>
  <c r="G55" i="11" s="1"/>
  <c r="F62" i="11"/>
  <c r="F61" i="11" s="1"/>
  <c r="F60" i="11" s="1"/>
  <c r="F55" i="11" s="1"/>
  <c r="F65" i="11"/>
  <c r="F64" i="11" s="1"/>
  <c r="G65" i="11"/>
  <c r="G64" i="11" s="1"/>
  <c r="H65" i="11"/>
  <c r="H64" i="11" s="1"/>
  <c r="G71" i="11" l="1"/>
  <c r="F71" i="11"/>
  <c r="H71" i="11"/>
  <c r="F33" i="11"/>
  <c r="F24" i="11"/>
  <c r="G32" i="11" l="1"/>
  <c r="H32" i="11"/>
  <c r="G34" i="11"/>
  <c r="H34" i="11"/>
  <c r="H31" i="11" s="1"/>
  <c r="H30" i="11" s="1"/>
  <c r="G36" i="11"/>
  <c r="H36" i="11"/>
  <c r="G41" i="11"/>
  <c r="H41" i="11"/>
  <c r="G43" i="11"/>
  <c r="H43" i="11"/>
  <c r="G48" i="11"/>
  <c r="G47" i="11" s="1"/>
  <c r="G46" i="11" s="1"/>
  <c r="G45" i="11" s="1"/>
  <c r="H48" i="11"/>
  <c r="H47" i="11" s="1"/>
  <c r="H46" i="11" s="1"/>
  <c r="H45" i="11" s="1"/>
  <c r="G53" i="11"/>
  <c r="G52" i="11" s="1"/>
  <c r="G51" i="11" s="1"/>
  <c r="G50" i="11" s="1"/>
  <c r="H53" i="11"/>
  <c r="H52" i="11" s="1"/>
  <c r="H51" i="11" s="1"/>
  <c r="H50" i="11" s="1"/>
  <c r="G86" i="11"/>
  <c r="G85" i="11" s="1"/>
  <c r="H86" i="11"/>
  <c r="H85" i="11" s="1"/>
  <c r="G93" i="11"/>
  <c r="G92" i="11" s="1"/>
  <c r="G91" i="11" s="1"/>
  <c r="H93" i="11"/>
  <c r="H92" i="11" s="1"/>
  <c r="H91" i="11" s="1"/>
  <c r="G97" i="11"/>
  <c r="G96" i="11" s="1"/>
  <c r="G95" i="11" s="1"/>
  <c r="H97" i="11"/>
  <c r="H96" i="11" s="1"/>
  <c r="H95" i="11" s="1"/>
  <c r="G101" i="11"/>
  <c r="G100" i="11" s="1"/>
  <c r="G99" i="11" s="1"/>
  <c r="H101" i="11"/>
  <c r="H100" i="11" s="1"/>
  <c r="H99" i="11" s="1"/>
  <c r="G105" i="11"/>
  <c r="G104" i="11" s="1"/>
  <c r="G103" i="11" s="1"/>
  <c r="H105" i="11"/>
  <c r="H104" i="11" s="1"/>
  <c r="H103" i="11" s="1"/>
  <c r="G109" i="11"/>
  <c r="G108" i="11" s="1"/>
  <c r="G107" i="11" s="1"/>
  <c r="H109" i="11"/>
  <c r="H108" i="11" s="1"/>
  <c r="H107" i="11" s="1"/>
  <c r="G113" i="11"/>
  <c r="G112" i="11" s="1"/>
  <c r="G111" i="11" s="1"/>
  <c r="H113" i="11"/>
  <c r="H112" i="11" s="1"/>
  <c r="H111" i="11" s="1"/>
  <c r="G117" i="11"/>
  <c r="G116" i="11" s="1"/>
  <c r="G115" i="11" s="1"/>
  <c r="H117" i="11"/>
  <c r="H116" i="11" s="1"/>
  <c r="H115" i="11" s="1"/>
  <c r="G121" i="11"/>
  <c r="G120" i="11" s="1"/>
  <c r="G119" i="11" s="1"/>
  <c r="H121" i="11"/>
  <c r="H120" i="11" s="1"/>
  <c r="H119" i="11" s="1"/>
  <c r="G125" i="11"/>
  <c r="G124" i="11" s="1"/>
  <c r="G123" i="11" s="1"/>
  <c r="H125" i="11"/>
  <c r="H124" i="11" s="1"/>
  <c r="H123" i="11" s="1"/>
  <c r="G131" i="11"/>
  <c r="G130" i="11" s="1"/>
  <c r="G129" i="11" s="1"/>
  <c r="G128" i="11" s="1"/>
  <c r="G127" i="11" s="1"/>
  <c r="H131" i="11"/>
  <c r="H130" i="11" s="1"/>
  <c r="H129" i="11" s="1"/>
  <c r="H128" i="11" s="1"/>
  <c r="H127" i="11" s="1"/>
  <c r="G138" i="11"/>
  <c r="G137" i="11" s="1"/>
  <c r="G136" i="11" s="1"/>
  <c r="H138" i="11"/>
  <c r="H137" i="11" s="1"/>
  <c r="H136" i="11" s="1"/>
  <c r="G142" i="11"/>
  <c r="G141" i="11" s="1"/>
  <c r="G140" i="11" s="1"/>
  <c r="H142" i="11"/>
  <c r="H141" i="11" s="1"/>
  <c r="G148" i="11"/>
  <c r="G147" i="11" s="1"/>
  <c r="G146" i="11" s="1"/>
  <c r="G145" i="11" s="1"/>
  <c r="G144" i="11" s="1"/>
  <c r="H148" i="11"/>
  <c r="H147" i="11" s="1"/>
  <c r="H146" i="11" s="1"/>
  <c r="H145" i="11" s="1"/>
  <c r="H144" i="11" s="1"/>
  <c r="G154" i="11"/>
  <c r="G153" i="11" s="1"/>
  <c r="G152" i="11" s="1"/>
  <c r="G151" i="11" s="1"/>
  <c r="G150" i="11" s="1"/>
  <c r="H154" i="11"/>
  <c r="H153" i="11" s="1"/>
  <c r="H152" i="11" s="1"/>
  <c r="H151" i="11" s="1"/>
  <c r="H150" i="11" s="1"/>
  <c r="G25" i="11"/>
  <c r="H25" i="11"/>
  <c r="G27" i="11"/>
  <c r="H27" i="11"/>
  <c r="G23" i="11"/>
  <c r="H23" i="11"/>
  <c r="G18" i="11"/>
  <c r="G17" i="11" s="1"/>
  <c r="G16" i="11" s="1"/>
  <c r="G15" i="11" s="1"/>
  <c r="H18" i="11"/>
  <c r="H17" i="11" s="1"/>
  <c r="H16" i="11" s="1"/>
  <c r="H15" i="11" s="1"/>
  <c r="A50" i="2"/>
  <c r="D24" i="10"/>
  <c r="E24" i="10"/>
  <c r="D23" i="10"/>
  <c r="E23" i="10"/>
  <c r="E22" i="10" s="1"/>
  <c r="D22" i="10"/>
  <c r="D27" i="10"/>
  <c r="D26" i="10" s="1"/>
  <c r="E27" i="10"/>
  <c r="E26" i="10" s="1"/>
  <c r="D19" i="10"/>
  <c r="D18" i="10" s="1"/>
  <c r="E19" i="10"/>
  <c r="E18" i="10" s="1"/>
  <c r="D16" i="10"/>
  <c r="E16" i="10"/>
  <c r="G31" i="11" l="1"/>
  <c r="G30" i="11" s="1"/>
  <c r="H40" i="11"/>
  <c r="H39" i="11" s="1"/>
  <c r="H29" i="11" s="1"/>
  <c r="G40" i="11"/>
  <c r="G39" i="11" s="1"/>
  <c r="H135" i="11"/>
  <c r="H134" i="11" s="1"/>
  <c r="H133" i="11" s="1"/>
  <c r="H90" i="11"/>
  <c r="H84" i="11" s="1"/>
  <c r="H83" i="11" s="1"/>
  <c r="H82" i="11" s="1"/>
  <c r="G135" i="11"/>
  <c r="G134" i="11" s="1"/>
  <c r="G133" i="11" s="1"/>
  <c r="G90" i="11"/>
  <c r="G84" i="11" s="1"/>
  <c r="G83" i="11" s="1"/>
  <c r="G82" i="11" s="1"/>
  <c r="H22" i="11"/>
  <c r="H21" i="11" s="1"/>
  <c r="H20" i="11" s="1"/>
  <c r="H14" i="11" s="1"/>
  <c r="G22" i="11"/>
  <c r="G21" i="11" s="1"/>
  <c r="G20" i="11" s="1"/>
  <c r="E21" i="10"/>
  <c r="D21" i="10"/>
  <c r="E15" i="10"/>
  <c r="D15" i="10"/>
  <c r="E29" i="10" l="1"/>
  <c r="G14" i="11"/>
  <c r="G29" i="11"/>
  <c r="D29" i="10"/>
  <c r="H156" i="11" l="1"/>
  <c r="G156" i="11"/>
  <c r="C24" i="10" l="1"/>
  <c r="E20" i="6" l="1"/>
  <c r="E22" i="6"/>
  <c r="E24" i="6"/>
  <c r="E26" i="6"/>
  <c r="E28" i="6"/>
  <c r="E30" i="6"/>
  <c r="E32" i="6"/>
  <c r="E34" i="6"/>
  <c r="E36" i="6"/>
  <c r="E45" i="6"/>
  <c r="E44" i="6" s="1"/>
  <c r="E47" i="6"/>
  <c r="E49" i="6"/>
  <c r="E48" i="6" s="1"/>
  <c r="E52" i="6"/>
  <c r="E51" i="6" s="1"/>
  <c r="E54" i="6"/>
  <c r="E58" i="6"/>
  <c r="E57" i="6" s="1"/>
  <c r="E62" i="6"/>
  <c r="E61" i="6" s="1"/>
  <c r="E65" i="6"/>
  <c r="E64" i="6" s="1"/>
  <c r="E17" i="6" l="1"/>
  <c r="F43" i="11"/>
  <c r="F41" i="11"/>
  <c r="F40" i="11" l="1"/>
  <c r="A5" i="2"/>
  <c r="A5" i="11" s="1"/>
  <c r="A5" i="12" s="1"/>
  <c r="F154" i="11"/>
  <c r="F153" i="11" s="1"/>
  <c r="F152" i="11" s="1"/>
  <c r="F151" i="11" s="1"/>
  <c r="F150" i="11" s="1"/>
  <c r="F148" i="11"/>
  <c r="F147" i="11" s="1"/>
  <c r="F146" i="11" s="1"/>
  <c r="F145" i="11" s="1"/>
  <c r="F144" i="11" s="1"/>
  <c r="F142" i="11"/>
  <c r="F141" i="11" s="1"/>
  <c r="F140" i="11" s="1"/>
  <c r="F138" i="11"/>
  <c r="F137" i="11" s="1"/>
  <c r="F136" i="11" s="1"/>
  <c r="F131" i="11"/>
  <c r="F130" i="11" s="1"/>
  <c r="F129" i="11" s="1"/>
  <c r="F128" i="11" s="1"/>
  <c r="F127" i="11" s="1"/>
  <c r="F125" i="11"/>
  <c r="F124" i="11" s="1"/>
  <c r="F123" i="11" s="1"/>
  <c r="F121" i="11"/>
  <c r="F120" i="11" s="1"/>
  <c r="F119" i="11" s="1"/>
  <c r="F117" i="11"/>
  <c r="F116" i="11" s="1"/>
  <c r="F115" i="11" s="1"/>
  <c r="F113" i="11"/>
  <c r="F112" i="11" s="1"/>
  <c r="F111" i="11" s="1"/>
  <c r="F109" i="11"/>
  <c r="F108" i="11" s="1"/>
  <c r="F107" i="11" s="1"/>
  <c r="F105" i="11"/>
  <c r="F104" i="11" s="1"/>
  <c r="F103" i="11" s="1"/>
  <c r="F101" i="11"/>
  <c r="F100" i="11" s="1"/>
  <c r="F99" i="11" s="1"/>
  <c r="F97" i="11"/>
  <c r="F96" i="11" s="1"/>
  <c r="F95" i="11" s="1"/>
  <c r="F93" i="11"/>
  <c r="F92" i="11" s="1"/>
  <c r="F91" i="11" s="1"/>
  <c r="F86" i="11"/>
  <c r="F85" i="11" s="1"/>
  <c r="F53" i="11"/>
  <c r="F52" i="11" s="1"/>
  <c r="F51" i="11" s="1"/>
  <c r="F50" i="11" s="1"/>
  <c r="F48" i="11"/>
  <c r="F47" i="11" s="1"/>
  <c r="F46" i="11" s="1"/>
  <c r="F45" i="11" s="1"/>
  <c r="F36" i="11"/>
  <c r="F34" i="11"/>
  <c r="F32" i="11"/>
  <c r="F27" i="11"/>
  <c r="F25" i="11"/>
  <c r="F23" i="11"/>
  <c r="F18" i="11"/>
  <c r="F17" i="11" s="1"/>
  <c r="F16" i="11" s="1"/>
  <c r="F15" i="11" s="1"/>
  <c r="C27" i="10"/>
  <c r="C26" i="10" s="1"/>
  <c r="F39" i="11" l="1"/>
  <c r="A6" i="6"/>
  <c r="A5" i="15"/>
  <c r="A5" i="16" s="1"/>
  <c r="A5" i="17" s="1"/>
  <c r="F31" i="11"/>
  <c r="F30" i="11" s="1"/>
  <c r="F22" i="11"/>
  <c r="F21" i="11" s="1"/>
  <c r="F20" i="11" s="1"/>
  <c r="F90" i="11"/>
  <c r="F84" i="11" s="1"/>
  <c r="F83" i="11" s="1"/>
  <c r="F82" i="11" s="1"/>
  <c r="F135" i="11"/>
  <c r="F134" i="11" s="1"/>
  <c r="F133" i="11" s="1"/>
  <c r="F29" i="11" l="1"/>
  <c r="E69" i="6"/>
  <c r="E75" i="6"/>
  <c r="E74" i="6" s="1"/>
  <c r="E15" i="6"/>
  <c r="E14" i="6" s="1"/>
  <c r="E80" i="6" l="1"/>
  <c r="A158" i="11"/>
  <c r="C4" i="2"/>
  <c r="A4" i="11" s="1"/>
  <c r="A4" i="12" s="1"/>
  <c r="C3" i="2"/>
  <c r="A3" i="11" s="1"/>
  <c r="A3" i="12" s="1"/>
  <c r="C19" i="10"/>
  <c r="C18" i="10" s="1"/>
  <c r="C23" i="10"/>
  <c r="C22" i="10" s="1"/>
  <c r="C21" i="10" s="1"/>
  <c r="C16" i="10"/>
  <c r="A159" i="12" l="1"/>
  <c r="A24" i="15"/>
  <c r="A23" i="16" s="1"/>
  <c r="A29" i="17" s="1"/>
  <c r="A4" i="6"/>
  <c r="A4" i="15"/>
  <c r="A4" i="16" s="1"/>
  <c r="A4" i="17" s="1"/>
  <c r="A5" i="6"/>
  <c r="C15" i="10"/>
  <c r="C29" i="10" s="1"/>
  <c r="F156" i="11" l="1"/>
</calcChain>
</file>

<file path=xl/sharedStrings.xml><?xml version="1.0" encoding="utf-8"?>
<sst xmlns="http://schemas.openxmlformats.org/spreadsheetml/2006/main" count="1200" uniqueCount="345">
  <si>
    <r>
      <rPr>
        <b/>
        <sz val="10"/>
        <rFont val="Times New Roman"/>
        <family val="1"/>
        <charset val="204"/>
      </rPr>
      <t>ДОХОДЫ</t>
    </r>
  </si>
  <si>
    <r>
      <rPr>
        <b/>
        <sz val="10"/>
        <rFont val="Times New Roman"/>
        <family val="1"/>
        <charset val="204"/>
      </rPr>
      <t>ПЕРЕЧЕНЬ ГЛАВНЫХ АДМИНИСТРАТОРОВ ДОХОДОВ</t>
    </r>
  </si>
  <si>
    <t>БЮДЖЕТА ГОРОДА ИНКЕРМАНА</t>
  </si>
  <si>
    <r>
      <rPr>
        <b/>
        <sz val="11"/>
        <rFont val="Times New Roman"/>
        <family val="1"/>
        <charset val="204"/>
      </rPr>
      <t>НАЛОГОВЫЕ И НЕНАЛОГОВЫЕ ДОХОДЫ</t>
    </r>
  </si>
  <si>
    <r>
      <rPr>
        <b/>
        <sz val="11"/>
        <rFont val="Times New Roman"/>
        <family val="1"/>
        <charset val="204"/>
      </rPr>
      <t>НАЛОГИ НА ПРИБЫЛЬ, ДОХОДЫ</t>
    </r>
  </si>
  <si>
    <t>Налог на доходы физических лиц</t>
  </si>
  <si>
    <r>
      <rPr>
        <b/>
        <sz val="11"/>
        <rFont val="Times New Roman"/>
        <family val="1"/>
        <charset val="204"/>
      </rPr>
      <t>БЕЗВОЗМЕЗДНЫЕ ПОСТУПЛЕНИЯ</t>
    </r>
  </si>
  <si>
    <t>Дотации бюджетам внутригородских муниципальных образований городов федерального значения на выравнивание бюджетной обеспеченности</t>
  </si>
  <si>
    <t>Местная администрация города Инкермана, внутригородского образования города Севастополя</t>
  </si>
  <si>
    <t>МЕСТНАЯ АДМИНИСТРАЦИЯ ГОРОДА ИНКЕРМАНА, ВНУТРИГОРОДСКОГО МУНИЦИПАЛЬНОГО ОБРАЗОВАНИЯ ГОРОДА СЕВАСТОПОЛЯ</t>
  </si>
  <si>
    <r>
      <rPr>
        <b/>
        <sz val="11"/>
        <rFont val="Times New Roman"/>
        <family val="1"/>
        <charset val="204"/>
      </rPr>
      <t>Наименование</t>
    </r>
  </si>
  <si>
    <r>
      <rPr>
        <b/>
        <sz val="11"/>
        <rFont val="Times New Roman"/>
        <family val="1"/>
        <charset val="204"/>
      </rPr>
      <t>Код ГРБС</t>
    </r>
  </si>
  <si>
    <r>
      <rPr>
        <b/>
        <sz val="11"/>
        <rFont val="Times New Roman"/>
        <family val="1"/>
        <charset val="204"/>
      </rPr>
      <t>Код раздела, подраздела</t>
    </r>
  </si>
  <si>
    <r>
      <rPr>
        <b/>
        <sz val="11"/>
        <rFont val="Times New Roman"/>
        <family val="1"/>
        <charset val="204"/>
      </rPr>
      <t>Код целевой статьи</t>
    </r>
  </si>
  <si>
    <r>
      <rPr>
        <b/>
        <sz val="11"/>
        <rFont val="Times New Roman"/>
        <family val="1"/>
        <charset val="204"/>
      </rPr>
      <t>Код вида расходов</t>
    </r>
  </si>
  <si>
    <r>
      <rPr>
        <b/>
        <sz val="11"/>
        <rFont val="Times New Roman"/>
        <family val="1"/>
        <charset val="204"/>
      </rPr>
      <t>Общегосударственные вопросы</t>
    </r>
  </si>
  <si>
    <r>
      <rPr>
        <b/>
        <sz val="11"/>
        <rFont val="Times New Roman"/>
        <family val="1"/>
        <charset val="204"/>
      </rPr>
      <t>0100</t>
    </r>
  </si>
  <si>
    <r>
      <rPr>
        <b/>
        <sz val="11"/>
        <rFont val="Times New Roman"/>
        <family val="1"/>
        <charset val="204"/>
      </rPr>
      <t>Функционирование высшего должностного лица субъекта Российской Федерации и муниципального образования</t>
    </r>
  </si>
  <si>
    <r>
      <rPr>
        <b/>
        <sz val="11"/>
        <rFont val="Times New Roman"/>
        <family val="1"/>
        <charset val="204"/>
      </rPr>
      <t>0102</t>
    </r>
  </si>
  <si>
    <r>
      <rPr>
        <b/>
        <sz val="11"/>
        <rFont val="Times New Roman"/>
        <family val="1"/>
        <charset val="204"/>
      </rPr>
  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  </r>
  </si>
  <si>
    <r>
      <rPr>
        <b/>
        <sz val="11"/>
        <rFont val="Times New Roman"/>
        <family val="1"/>
        <charset val="204"/>
      </rPr>
      <t>0104</t>
    </r>
  </si>
  <si>
    <r>
      <rPr>
        <b/>
        <sz val="11"/>
        <rFont val="Times New Roman"/>
        <family val="1"/>
        <charset val="204"/>
      </rPr>
      <t>Резервные фонды</t>
    </r>
  </si>
  <si>
    <r>
      <rPr>
        <b/>
        <sz val="11"/>
        <rFont val="Times New Roman"/>
        <family val="1"/>
        <charset val="204"/>
      </rPr>
      <t>0111</t>
    </r>
  </si>
  <si>
    <r>
      <rPr>
        <b/>
        <sz val="11"/>
        <rFont val="Times New Roman"/>
        <family val="1"/>
        <charset val="204"/>
      </rPr>
      <t>Культура, кинематография</t>
    </r>
  </si>
  <si>
    <r>
      <rPr>
        <b/>
        <sz val="11"/>
        <rFont val="Times New Roman"/>
        <family val="1"/>
        <charset val="204"/>
      </rPr>
      <t>0800</t>
    </r>
  </si>
  <si>
    <r>
      <rPr>
        <b/>
        <sz val="11"/>
        <rFont val="Times New Roman"/>
        <family val="1"/>
        <charset val="204"/>
      </rPr>
      <t>Физическая культура и спорт</t>
    </r>
  </si>
  <si>
    <r>
      <rPr>
        <b/>
        <sz val="11"/>
        <rFont val="Times New Roman"/>
        <family val="1"/>
        <charset val="204"/>
      </rPr>
      <t>1100</t>
    </r>
  </si>
  <si>
    <r>
      <rPr>
        <b/>
        <sz val="11"/>
        <rFont val="Times New Roman"/>
        <family val="1"/>
        <charset val="204"/>
      </rPr>
      <t>Средства массовой информации</t>
    </r>
  </si>
  <si>
    <r>
      <rPr>
        <b/>
        <sz val="11"/>
        <rFont val="Times New Roman"/>
        <family val="1"/>
        <charset val="204"/>
      </rPr>
      <t>1200</t>
    </r>
  </si>
  <si>
    <r>
      <rPr>
        <b/>
        <sz val="11"/>
        <rFont val="Times New Roman"/>
        <family val="1"/>
        <charset val="204"/>
      </rPr>
      <t>Другие вопросы в области средств массовой информации</t>
    </r>
  </si>
  <si>
    <r>
      <rPr>
        <b/>
        <sz val="11"/>
        <rFont val="Times New Roman"/>
        <family val="1"/>
        <charset val="204"/>
      </rPr>
      <t>1204</t>
    </r>
  </si>
  <si>
    <r>
      <rPr>
        <b/>
        <sz val="11"/>
        <rFont val="Times New Roman"/>
        <family val="1"/>
        <charset val="204"/>
      </rPr>
      <t>Функционирование законодательных (представительных) органов государственной власти и представительных органов муниципальных образований</t>
    </r>
  </si>
  <si>
    <r>
      <rPr>
        <b/>
        <sz val="11"/>
        <rFont val="Times New Roman"/>
        <family val="1"/>
        <charset val="204"/>
      </rPr>
      <t>0103</t>
    </r>
  </si>
  <si>
    <t>0102</t>
  </si>
  <si>
    <t>7100000000</t>
  </si>
  <si>
    <t>Обеспечение деятельности Главы внутригородского муниципального образования</t>
  </si>
  <si>
    <t>71000Б7101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</si>
  <si>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</si>
  <si>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</si>
  <si>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120</t>
  </si>
  <si>
    <t>0104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</si>
  <si>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</si>
  <si>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</si>
  <si>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муниципальных нужд</t>
  </si>
  <si>
    <t>240</t>
  </si>
  <si>
    <t>7300000000</t>
  </si>
  <si>
    <t>0111</t>
  </si>
  <si>
    <t>7500000000</t>
  </si>
  <si>
    <t>Иные бюджетные ассигнования</t>
  </si>
  <si>
    <t>800</t>
  </si>
  <si>
    <t>Резервные средства</t>
  </si>
  <si>
    <t>870</t>
  </si>
  <si>
    <t>1100000000</t>
  </si>
  <si>
    <t>1110000000</t>
  </si>
  <si>
    <t>Мероприятия, направленные на проведение местных праздничных и иных зрелищных мероприятий во внутригородском муниципальном образовании</t>
  </si>
  <si>
    <t>11100К7201</t>
  </si>
  <si>
    <t>Иные закупки товаров, работ и услугдля обеспечения муниципальных нужд</t>
  </si>
  <si>
    <t>1120000000</t>
  </si>
  <si>
    <t>Мероприятия, направленные на осуществление военно-патриотического воспитания граждан Российской Федерации на территории внутригородского муниципального образования</t>
  </si>
  <si>
    <t>11200В7201</t>
  </si>
  <si>
    <t>Закупка товаров, работ и услугдля государственных (муниципальных) нужд</t>
  </si>
  <si>
    <t>1300000000</t>
  </si>
  <si>
    <t>Досуговые спортивные мероприятия для детей и подростков, направленные на развитие физкультуры и спорта во внутригородском муниципальном образовании</t>
  </si>
  <si>
    <t>13000С7201</t>
  </si>
  <si>
    <t>1204</t>
  </si>
  <si>
    <t>0900000000</t>
  </si>
  <si>
    <t>Мероприятия, направленные на информирование жителей внутригородского муниципального образования о деятельности органов местного самоуправления</t>
  </si>
  <si>
    <t>0103</t>
  </si>
  <si>
    <t>7200000000</t>
  </si>
  <si>
    <t xml:space="preserve">Функционирование местной администрации города Инкермана, внутригородского муниципального образования города Севастополя </t>
  </si>
  <si>
    <t>Обеспечение деятельности местной администрации города Инкермана, внутригородского муниципального образования города Севастополя</t>
  </si>
  <si>
    <t>Функционирование Инкерманского городского Совета</t>
  </si>
  <si>
    <t>Муниципальная программа «Развитие культуры в городе Инкермане, внутригородском муниципальном образовании города Севастополя »</t>
  </si>
  <si>
    <t>Муниципальная программа «Развитие физической культуры и спорта в  городе Инкермане, внутригородском муниципальном образовании города Севастополя»</t>
  </si>
  <si>
    <t>Муниципальная программа "Информационная политика и развитие средств массовой информации в городе Инкермане, внутригородском муниципальном образовании города Севастополя"</t>
  </si>
  <si>
    <t>(гыс.руб.)</t>
  </si>
  <si>
    <r>
      <rPr>
        <b/>
        <sz val="11"/>
        <rFont val="Times New Roman"/>
        <family val="1"/>
        <charset val="204"/>
      </rPr>
      <t>Целевая статья</t>
    </r>
  </si>
  <si>
    <t>0300</t>
  </si>
  <si>
    <t>0314</t>
  </si>
  <si>
    <t>Другие вопросы в области национальной безопасности и правоохранительной деятельности</t>
  </si>
  <si>
    <t>Муниципальная программа "Профилактика терроризма и экстремизма на территории города Инкермана, а таже минимизация и ликвидация последствий проявления терроризма и экстремизма на территории города Инкермана, внутригородского муниципального образования города Севастополя"</t>
  </si>
  <si>
    <t>72000Б7101</t>
  </si>
  <si>
    <t>73000Б7101</t>
  </si>
  <si>
    <t>75000Б7101</t>
  </si>
  <si>
    <t>09100И7201</t>
  </si>
  <si>
    <t>12100Т7201</t>
  </si>
  <si>
    <t>Национальная безопасность и правохранительная деятельность</t>
  </si>
  <si>
    <r>
      <rPr>
        <b/>
        <sz val="14"/>
        <rFont val="Times New Roman"/>
        <family val="1"/>
        <charset val="204"/>
      </rPr>
      <t>Итого</t>
    </r>
  </si>
  <si>
    <r>
      <rPr>
        <b/>
        <sz val="11"/>
        <rFont val="Times New Roman"/>
        <family val="1"/>
        <charset val="204"/>
      </rPr>
      <t>Код бюджетной классификации</t>
    </r>
  </si>
  <si>
    <r>
      <rPr>
        <b/>
        <sz val="11"/>
        <rFont val="Times New Roman"/>
        <family val="1"/>
        <charset val="204"/>
      </rPr>
      <t>Наименование групп, подгрупп и статей доходов</t>
    </r>
  </si>
  <si>
    <t>2 03 03010 03 0000 180</t>
  </si>
  <si>
    <t>Предоставление государственными (муниципальными) организациями грантов для получателей средств бюджетов внутригородских муниципальных образований городов федерального значения</t>
  </si>
  <si>
    <t>2 04 03020 03 0000 180</t>
  </si>
  <si>
    <t>Поступления от денежных пожертвований, предоставляемых негосударственными организациями получателям средств бюджетов внутригородских муниципальных образований городов федерального значения</t>
  </si>
  <si>
    <t>Прочие безвозмездные поступления в бюджеты внутригородских муниципальных образований городов федерального значения</t>
  </si>
  <si>
    <t>2 07 03010 03 0000 180</t>
  </si>
  <si>
    <t>Поступления от денежных пожертвований, предоставляемых физическими лицами получателям средств бюджетов внутригородских муниципальных образований городов федерального значения</t>
  </si>
  <si>
    <t>Непрограммные расходы</t>
  </si>
  <si>
    <t>0100</t>
  </si>
  <si>
    <t>Функционирование высшего должностного лица внутригородского муниципального образования</t>
  </si>
  <si>
    <t>Расходы на выплату персоналу государственных (муниципальных) органов</t>
  </si>
  <si>
    <t>Содержание и обеспечение деятельности Инкерманского городского Совета</t>
  </si>
  <si>
    <t>2 08 03000 03 0000 180</t>
  </si>
  <si>
    <t>Перечисления из бюджетов внутригородских муниципальных образований городов федерального значения (в бюджеты внутригородских муниципальных образований городов федерального значения)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</si>
  <si>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r>
      <rPr>
        <sz val="10"/>
        <rFont val="Times New Roman"/>
        <family val="1"/>
        <charset val="204"/>
      </rPr>
      <t>Приложение № 2</t>
    </r>
  </si>
  <si>
    <r>
      <rPr>
        <b/>
        <sz val="10"/>
        <rFont val="Times New Roman"/>
        <family val="1"/>
        <charset val="204"/>
      </rPr>
      <t>Код бюджетной классификации Российской Федерации</t>
    </r>
  </si>
  <si>
    <r>
      <rPr>
        <b/>
        <sz val="10"/>
        <rFont val="Times New Roman"/>
        <family val="1"/>
        <charset val="204"/>
      </rPr>
      <t>Наименование доходов бюджета</t>
    </r>
  </si>
  <si>
    <r>
      <rPr>
        <b/>
        <sz val="10"/>
        <rFont val="Times New Roman"/>
        <family val="1"/>
        <charset val="204"/>
      </rPr>
      <t>администр атора доходов</t>
    </r>
  </si>
  <si>
    <r>
      <rPr>
        <b/>
        <sz val="10"/>
        <rFont val="Times New Roman"/>
        <family val="1"/>
        <charset val="204"/>
      </rPr>
      <t>доходов бюджета</t>
    </r>
  </si>
  <si>
    <r>
      <rPr>
        <sz val="10"/>
        <rFont val="Times New Roman"/>
        <family val="1"/>
        <charset val="204"/>
      </rPr>
      <t>1 11 09 043 03 0000120</t>
    </r>
  </si>
  <si>
    <r>
      <rPr>
        <sz val="10"/>
        <rFont val="Times New Roman"/>
        <family val="1"/>
        <charset val="204"/>
      </rPr>
      <t>1 13 01993 03 0000 130</t>
    </r>
  </si>
  <si>
    <r>
      <rPr>
        <sz val="10"/>
        <rFont val="Times New Roman"/>
        <family val="1"/>
        <charset val="204"/>
      </rPr>
      <t>Прочие доходы от оказания платных услуг (работ) получателями средств бюджетов внутригородских муниципальных образований городов федерального значения</t>
    </r>
  </si>
  <si>
    <r>
      <rPr>
        <sz val="10"/>
        <rFont val="Times New Roman"/>
        <family val="1"/>
        <charset val="204"/>
      </rPr>
      <t>1 13 02063 03 0000 130</t>
    </r>
  </si>
  <si>
    <r>
      <rPr>
        <sz val="10"/>
        <rFont val="Times New Roman"/>
        <family val="1"/>
        <charset val="204"/>
      </rPr>
      <t>Доходы, поступающие в порядке возмещения расходов, понесенных в связи с эксплуатацией имущества внутригородских муниципальных образований городов федерального значения</t>
    </r>
  </si>
  <si>
    <r>
      <rPr>
        <sz val="10"/>
        <rFont val="Times New Roman"/>
        <family val="1"/>
        <charset val="204"/>
      </rPr>
      <t>1 13 02993 03 0000 130</t>
    </r>
  </si>
  <si>
    <r>
      <rPr>
        <sz val="10"/>
        <rFont val="Times New Roman"/>
        <family val="1"/>
        <charset val="204"/>
      </rPr>
      <t>Прочие доходы от компенсации затрат бюджетов внутригородских муниципальных образований городов федерального значения</t>
    </r>
  </si>
  <si>
    <r>
      <rPr>
        <sz val="10"/>
        <rFont val="Times New Roman"/>
        <family val="1"/>
        <charset val="204"/>
      </rPr>
      <t>1 16 21030 03 0000 140</t>
    </r>
  </si>
  <si>
    <r>
      <rPr>
        <sz val="10"/>
        <rFont val="Times New Roman"/>
        <family val="1"/>
        <charset val="204"/>
      </rPr>
  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внутригородских муниципальных образований городов федерального значения</t>
    </r>
  </si>
  <si>
    <r>
      <rPr>
        <sz val="10"/>
        <rFont val="Times New Roman"/>
        <family val="1"/>
        <charset val="204"/>
      </rPr>
      <t>1 16 23030 03 0000 140</t>
    </r>
  </si>
  <si>
    <r>
      <rPr>
        <sz val="10"/>
        <rFont val="Times New Roman"/>
        <family val="1"/>
        <charset val="204"/>
      </rPr>
      <t>Доходы от возмещения ущерба при возникновении страховых случаев, когда выгодоприобретателями выступают получатели средств бюджетов внутригородских муниципальных образований городов федерального значения</t>
    </r>
  </si>
  <si>
    <r>
      <rPr>
        <sz val="10"/>
        <rFont val="Times New Roman"/>
        <family val="1"/>
        <charset val="204"/>
      </rPr>
      <t>1 16 23031 03 0000 140</t>
    </r>
  </si>
  <si>
    <r>
      <rPr>
        <sz val="10"/>
        <rFont val="Times New Roman"/>
        <family val="1"/>
        <charset val="204"/>
      </rPr>
  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внутригородских муниципальных образований городов федерального значения</t>
    </r>
  </si>
  <si>
    <r>
      <rPr>
        <sz val="10"/>
        <rFont val="Times New Roman"/>
        <family val="1"/>
        <charset val="204"/>
      </rPr>
      <t>1 16 33030 03 0000 140</t>
    </r>
  </si>
  <si>
    <r>
      <rPr>
        <sz val="10"/>
        <rFont val="Times New Roman"/>
        <family val="1"/>
        <charset val="204"/>
      </rPr>
  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внутригородских муниципальных образований городов федерального значения</t>
    </r>
  </si>
  <si>
    <r>
      <rPr>
        <sz val="10"/>
        <rFont val="Times New Roman"/>
        <family val="1"/>
        <charset val="204"/>
      </rPr>
      <t>1 16 23032 03 0000 140</t>
    </r>
  </si>
  <si>
    <r>
      <rPr>
        <sz val="10"/>
        <rFont val="Times New Roman"/>
        <family val="1"/>
        <charset val="204"/>
      </rPr>
      <t>Доходы от возмещения ущерба при возникновении иных страховых случаев, когда выгодоприобретателями выступают получатели средств бюджетов внутригородских муниципальных образований городов федерального значения</t>
    </r>
  </si>
  <si>
    <r>
      <rPr>
        <sz val="10"/>
        <rFont val="Times New Roman"/>
        <family val="1"/>
        <charset val="204"/>
      </rPr>
      <t>1 16 90030 03 0000 140</t>
    </r>
  </si>
  <si>
    <r>
      <rPr>
        <sz val="10"/>
        <rFont val="Times New Roman"/>
        <family val="1"/>
        <charset val="204"/>
      </rPr>
      <t>Прочие поступления от денежных взысканий (штрафов) и иных сумм в возмещение ущерба, зачисляемые в бюджеты внутригородских муниципальных образований городов федерального значения</t>
    </r>
  </si>
  <si>
    <r>
      <rPr>
        <sz val="10"/>
        <rFont val="Times New Roman"/>
        <family val="1"/>
        <charset val="204"/>
      </rPr>
      <t>1 17 05030 03 0000 180</t>
    </r>
  </si>
  <si>
    <r>
      <rPr>
        <sz val="10"/>
        <rFont val="Times New Roman"/>
        <family val="1"/>
        <charset val="204"/>
      </rPr>
      <t>1 17 01030 03 0000180</t>
    </r>
  </si>
  <si>
    <r>
      <rPr>
        <sz val="10"/>
        <rFont val="Times New Roman"/>
        <family val="1"/>
        <charset val="204"/>
      </rPr>
      <t>Невыясненные поступления, зачисляемые в бюджеты внутригородских муниципальных образований городов федерального значения</t>
    </r>
  </si>
  <si>
    <r>
      <rPr>
        <sz val="10"/>
        <rFont val="Times New Roman"/>
        <family val="1"/>
        <charset val="204"/>
      </rPr>
      <t>2 01 03010 03 0000 180</t>
    </r>
  </si>
  <si>
    <r>
      <rPr>
        <sz val="10"/>
        <rFont val="Times New Roman"/>
        <family val="1"/>
        <charset val="204"/>
      </rPr>
      <t>Предоставление нерезидентами грантов для получателей средств бюджетов внутригородских муниципальных образований городов федерального значения</t>
    </r>
  </si>
  <si>
    <r>
      <rPr>
        <sz val="10"/>
        <rFont val="Times New Roman"/>
        <family val="1"/>
        <charset val="204"/>
      </rPr>
      <t>2 01 03020 03 0000 180</t>
    </r>
  </si>
  <si>
    <r>
      <rPr>
        <sz val="10"/>
        <rFont val="Times New Roman"/>
        <family val="1"/>
        <charset val="204"/>
      </rPr>
      <t>Поступления от денежных пожертвований, предоставляемых нерезидентами получателям средств бюджетов внутригородских муниципальных образований городов федерального значения</t>
    </r>
  </si>
  <si>
    <r>
      <rPr>
        <sz val="10"/>
        <rFont val="Times New Roman"/>
        <family val="1"/>
        <charset val="204"/>
      </rPr>
      <t>2 01 03099 03 0000 180</t>
    </r>
  </si>
  <si>
    <r>
      <rPr>
        <sz val="10"/>
        <rFont val="Times New Roman"/>
        <family val="1"/>
        <charset val="204"/>
      </rPr>
      <t>Прочие безвозмездные поступления от нерезидентов в бюджеты внутригородских муниципальных образований городов федерального значения</t>
    </r>
  </si>
  <si>
    <r>
      <rPr>
        <sz val="10"/>
        <rFont val="Times New Roman"/>
        <family val="1"/>
        <charset val="204"/>
      </rPr>
      <t>Прочие межбюджетные трансферты, передаваемые бюджетам внутригородских муниципальных образований городов федерального значения</t>
    </r>
  </si>
  <si>
    <t>Культура</t>
  </si>
  <si>
    <t>0801</t>
  </si>
  <si>
    <t>Массовый спорт</t>
  </si>
  <si>
    <t>182 1 01 02000 01 0000 110</t>
  </si>
  <si>
    <t>НАЛОГИ НА СОВОКУПНЫЙ ДОХОД</t>
  </si>
  <si>
    <t>Налог, взимаемый в связи с применением патентной системы налогообложения</t>
  </si>
  <si>
    <t>182 1 05 04030 02 0000 110</t>
  </si>
  <si>
    <t>Налог, взимаемый в связи с применением патентной системы налогообложения, зачисляемый в бюджеты городов федерального значения</t>
  </si>
  <si>
    <t>на 2017 год</t>
  </si>
  <si>
    <t>2 07 03020 03 0000 180</t>
  </si>
  <si>
    <t>1 16 18030 03 0000 140</t>
  </si>
  <si>
    <t>Денежные взыскания (штрафы) за нарушение бюджетного законодательства (в части бюджетов внутригородских муниципальных образований городов федерального значения)</t>
  </si>
  <si>
    <t>2 04 03099 03 0000 180</t>
  </si>
  <si>
    <t>Прочие безвозмездные поступления от негосударственных организаций в бюджеты внутригородских муниципальных образований городов федерального значения</t>
  </si>
  <si>
    <t>Уплата налогов, сборов и иных платежей</t>
  </si>
  <si>
    <t>Исполнение судебных актов</t>
  </si>
  <si>
    <t>Обеспечение проведения выборов и референдумов</t>
  </si>
  <si>
    <t>0107</t>
  </si>
  <si>
    <t>Проведение выборов и референдумов в городе Инкермане, внутригородском муниципальном образовании города Севастополя</t>
  </si>
  <si>
    <t>Расходы на проведение выборов в городе Инкермане, внутригородском муниципальном образовании города Севастополя</t>
  </si>
  <si>
    <t>Специальные расходы</t>
  </si>
  <si>
    <t>Другие общегосударственные вопросы</t>
  </si>
  <si>
    <t>0113</t>
  </si>
  <si>
    <t>Уплата членского взноса в Ассоциацию "Совет муниципальных образований города Севастополя</t>
  </si>
  <si>
    <t>76000Б7101</t>
  </si>
  <si>
    <t>Подпрограмма «Праздники»</t>
  </si>
  <si>
    <t>Подпрограмма «Военно-патриотическое воспитание»</t>
  </si>
  <si>
    <t>Приложение №3</t>
  </si>
  <si>
    <t>Резервный фонд местной администрации</t>
  </si>
  <si>
    <t>Резервный фонд</t>
  </si>
  <si>
    <t>Образование</t>
  </si>
  <si>
    <t>Профессиональная подготовка, переподготовка и повышение квалификации</t>
  </si>
  <si>
    <t>0700</t>
  </si>
  <si>
    <t>0705</t>
  </si>
  <si>
    <t xml:space="preserve">Мероприятия, направленные на развитие муниципальной службы города Инкермана </t>
  </si>
  <si>
    <t>Мероприятия, направленные на предупреждение  терроризма, а также повышение готовности населения города Инкермана противодействию терроризма на территории муниципального образования</t>
  </si>
  <si>
    <t>Приложение №4</t>
  </si>
  <si>
    <t>05000000000</t>
  </si>
  <si>
    <t>05000М7201</t>
  </si>
  <si>
    <t>940 2 02 10000 00 0000 151</t>
  </si>
  <si>
    <t>Дотации бюджетам бюджетной системы Российской Федерации</t>
  </si>
  <si>
    <t>940 2 02 15001 03 0000 151</t>
  </si>
  <si>
    <t>2 02 15001 03 0000 151</t>
  </si>
  <si>
    <t>2 02 49999 03 0000 151</t>
  </si>
  <si>
    <t>Возврат остатков субсидий, субвенций и иных межбюджетных трансфертов, имеющих целевое назначение, прошлых лет из бюджетов внутригородских муниципальных образований городов федерального значения</t>
  </si>
  <si>
    <t>Главные администраторы доходов бюджета города Инкермана, внутригородского муниципального образования города Севастополя- органы государствеоой власти Российской Федерации</t>
  </si>
  <si>
    <t>Федеральная налоговая служба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</si>
  <si>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</si>
  <si>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</si>
  <si>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</si>
  <si>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</si>
  <si>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</si>
  <si>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</si>
  <si>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</si>
  <si>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</si>
  <si>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1 05 04030 02 0000 110</t>
  </si>
  <si>
    <t>Код вида расходов</t>
  </si>
  <si>
    <t>Муниципальная программа «Информационная политика и развитие средств массовой информации в городе Инкермане, внутригородском муниципальном образовании города Севастополя  на 2016-2018 годы»</t>
  </si>
  <si>
    <t>Муниципальная программа «Развитие культуры в городе Инкермане, внутригородском муниципальном образовании города Севастополя  на 2016-2018 годы»</t>
  </si>
  <si>
    <t>Муниципальная программа "Профилактика терроризма и экстремизма на территории города Инкермана, а таже минимизация и ликвидация последствий проявления терроризма и экстремизма на территории города Инкермана, внутригородского муниципального образования города Севастополя на 2016-2018 годы"</t>
  </si>
  <si>
    <t>Муниципальная программа «Развитие физической культуры и спорта в городе Инкермане на 2016-2018 годы»</t>
  </si>
  <si>
    <t>Муниципальная программа  «Развитие муниципальной службы в органах местного самоуправления города Инкермана, внутригородского муниципального образования  города Севастополя на 2017 год»"</t>
  </si>
  <si>
    <t>ИТОГО</t>
  </si>
  <si>
    <t>Прочие поступления от использования имущества, находящегося в собственности внутригородских муниципальных образований городов федерального значения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</si>
  <si>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Прочие неналоговые доходы бюджетов внутригородских муниципальных образований городов федерального значения</t>
  </si>
  <si>
    <t>БЕЗВОЗМЕЗДНЫЕ ПОСТУПЛЕНИЯ ОТ ДРУГИХ БЮДЖЕТОВ БЮДЖЕТНОЙ СИСТЕМЫ РОССИЙСКОЙ ФЕДЕРАЦИИ</t>
  </si>
  <si>
    <t>2 19 03000 03 0000 151</t>
  </si>
  <si>
    <t>940 2 02 30000 00 0000 151</t>
  </si>
  <si>
    <t>Субвенции местным бюджетам на выполнение передаваемых полномочий субъектов Российской Федерации</t>
  </si>
  <si>
    <t>940 2 02 30024 00 0000 151</t>
  </si>
  <si>
    <t>Жилищно-коммунальное хозяйство</t>
  </si>
  <si>
    <t>Благоустройство</t>
  </si>
  <si>
    <t>0500</t>
  </si>
  <si>
    <t>0503</t>
  </si>
  <si>
    <t>Обеспечение деятельности местной администрации города Инкермана, внутригородского муниципального образования города Севастополя на осуществление отдельных государственных полномочий в сфере благоустройства</t>
  </si>
  <si>
    <t>Муниципальная программа "Осуществление отдельных государственных полномочий на территории города Инкермана, внутригородского муниципального образования города Севвастополя на 2017 год"</t>
  </si>
  <si>
    <t>0600000000</t>
  </si>
  <si>
    <t xml:space="preserve">Реализация мероприятий по санитарной очистке </t>
  </si>
  <si>
    <t>Реализация мероприятий по осуществлению отдельных государственных полномочий на территории города Инкермана, внутригородского муниципального образования города Севастополя</t>
  </si>
  <si>
    <t>Реализация мероприятий по удалению твердых коммунальных отходов, в т.ч. с мест несанкционированных и бесхозных свалок, и по их транспортировке для утилизации</t>
  </si>
  <si>
    <t>Реализация мероприятий по созданию, содержанию зеленых насаждений, обеспечению ухода за ними</t>
  </si>
  <si>
    <t>Реализация мероприятий по созданию, приобретению, установке, текущему ремонту и реконструкции элементов благоустройства</t>
  </si>
  <si>
    <t>Реализация мероприятий по обустройству площадок для установки контейнеров для сбора твердых коммунальных отходов</t>
  </si>
  <si>
    <t>Обеспечение и реализация мероприятий по обустройству и ремонту тротуаров</t>
  </si>
  <si>
    <t>Реализация мероприятий по обустройству и содержанию спортивных и детских игровых площадок (комплексов)</t>
  </si>
  <si>
    <t>Обеспечение и реализация мероприятий по ремонту и содержанию внутриквартальных дорог</t>
  </si>
  <si>
    <t xml:space="preserve"> Мероприятия по ремонту и содержанию внутриквартальных дорог</t>
  </si>
  <si>
    <t>Мероприятия по демонтажу, перемещению, хранению и утилизации незаконно (самовольно) размещенных на земельных участках объектов, не являющихся объектами капитального строительства (в том числе нестационарных торговых объектов)</t>
  </si>
  <si>
    <t xml:space="preserve">Мероприятия по санитарной очистке </t>
  </si>
  <si>
    <t>Мероприятия по удалению твердых коммунальных отходов, в т.ч. с мест несанкционированных и бесхозных свалок, и по их транспортировке для утилизации</t>
  </si>
  <si>
    <t>Мероприятия по созданию, содержанию зеленых насаждений, обеспечению ухода за ними</t>
  </si>
  <si>
    <t>Мероприятия по обустройству площадок для установки контейнеров для сбора твердых коммунальных отходов</t>
  </si>
  <si>
    <t>Мероприятия по обустройству и содержанию спортивных и детских игровых площадок (комплексов)</t>
  </si>
  <si>
    <t>Мероприятия по созданию, приобретению, установке, текущему ремонту и реконструкции элементов благоустройства</t>
  </si>
  <si>
    <t>Муниципальная программа "Осуществление отдельных государственных полномочий на территории города Инкермана, внутригородского муниципального образования города Севастополя на 2017 год"</t>
  </si>
  <si>
    <t>0500000000</t>
  </si>
  <si>
    <t>Мероприятия по обустройству и ремонту тротуаров</t>
  </si>
  <si>
    <t>Мероприятия по ремонту и содержанию внутриквартальных дорог</t>
  </si>
  <si>
    <t>Дотации на выравнивание бюджетной обеспеченности</t>
  </si>
  <si>
    <t xml:space="preserve">Субвенции бюджетам бюджетной системы  Российской Федерации </t>
  </si>
  <si>
    <t>940 2 02 30024 03 0000 151</t>
  </si>
  <si>
    <t xml:space="preserve"> 2 02 30024 03 0000 151</t>
  </si>
  <si>
    <t>Субвенции бюджетам внутригородских муниципальных образований городов федерального значения на выполнение передаваемых полномочий субъектов Российской Федерации</t>
  </si>
  <si>
    <t>182 1 00 00000 00 0000 000</t>
  </si>
  <si>
    <t>182 1 01 00000 00 0000 000</t>
  </si>
  <si>
    <t>182 1 05 00000 00 0000 000</t>
  </si>
  <si>
    <t>182 1 05 04000 02 0000 110</t>
  </si>
  <si>
    <t>940 2 00 00000 00 0000 000</t>
  </si>
  <si>
    <t>940 2 02 00000 00 0000 000</t>
  </si>
  <si>
    <t>0600171941</t>
  </si>
  <si>
    <t>0600000001</t>
  </si>
  <si>
    <t>0600000002</t>
  </si>
  <si>
    <t>0600000003</t>
  </si>
  <si>
    <t>0600000004</t>
  </si>
  <si>
    <t>0600000005</t>
  </si>
  <si>
    <t>0601071941</t>
  </si>
  <si>
    <t>"О бюджете города Инкермана на 2018-2020 годы"</t>
  </si>
  <si>
    <t>Глава города Инкермана                                                                                                      Р.И.Демченко</t>
  </si>
  <si>
    <t>на 2018-2020 годы</t>
  </si>
  <si>
    <t>ВЕДОМСТВЕННАЯ СТРУКТУРА РАСХОДОВ БЮДЖЕТА ГОРОДА ИНКЕРМАНА НА 2018-2020 ГОДЫ</t>
  </si>
  <si>
    <t>Муниципальная программа «Организация общественного порядка на территории города Инкермана, внутригородского муниципального образования города Севастополя»</t>
  </si>
  <si>
    <t>Мероприятия, направленные на организацию общественного порядка на территории внутригородского муниципального образования</t>
  </si>
  <si>
    <t>0800000000</t>
  </si>
  <si>
    <t>08000П7201</t>
  </si>
  <si>
    <t>Муниципальная программа «Ведение похозяйственных книг на территории города Инкермана, внутригородского муниципального образования города Севастополя»</t>
  </si>
  <si>
    <t>Мероприятия, направленные на организацию ведения похозяйственных книг на территории внутригородского муниципального образования</t>
  </si>
  <si>
    <t>0400000000</t>
  </si>
  <si>
    <t xml:space="preserve">Защита населения и территории от чрезвычайных ситуаций природного и техногенного характера </t>
  </si>
  <si>
    <t>Муниципальная программа "Организация и осуществление мероприятий по защите населения от чрезвычайных ситуаций природного и техногенного характера на территории города Инкермана, внутригородского муниципального образования города Севастополя"</t>
  </si>
  <si>
    <t>0309</t>
  </si>
  <si>
    <t>0700000000</t>
  </si>
  <si>
    <t>07000Ч7201</t>
  </si>
  <si>
    <t>Итого расходов</t>
  </si>
  <si>
    <t>РАСПРЕДЕЛЕНИЕ БЮДЖЕТНЫХ АССИГНОВАНИИ ПО РАЗДЕЛАМ, ПОДРАЗДЕЛАМ, ЦЕЛЕВЫМ СТАТЬЯМ, ГРУППАМ И ПОДГРУППАМ ВИДОВ РАСХОДОВ КЛАССИФИКАЦИИ РАСХОДОВ БЮДЖЕТА ГОРОДА ИНКЕРМАНА НА 2018-2020 ГОД</t>
  </si>
  <si>
    <t>Приложение № 5</t>
  </si>
  <si>
    <t xml:space="preserve">  ИСТОЧНИКИ ФИНАНСИРОВАНИЯ</t>
  </si>
  <si>
    <r>
      <rPr>
        <b/>
        <sz val="10"/>
        <rFont val="Times New Roman"/>
        <family val="1"/>
        <charset val="204"/>
      </rPr>
      <t>(тыс.руб.)</t>
    </r>
  </si>
  <si>
    <r>
      <rPr>
        <b/>
        <sz val="11"/>
        <rFont val="Times New Roman"/>
        <family val="1"/>
        <charset val="204"/>
      </rPr>
      <t>Код показателя</t>
    </r>
  </si>
  <si>
    <r>
      <rPr>
        <b/>
        <sz val="11"/>
        <rFont val="Times New Roman"/>
        <family val="1"/>
        <charset val="204"/>
      </rPr>
      <t>Наименование показателя</t>
    </r>
  </si>
  <si>
    <r>
      <rPr>
        <b/>
        <sz val="11"/>
        <rFont val="Times New Roman"/>
        <family val="1"/>
        <charset val="204"/>
      </rPr>
      <t>01 00 00 00 00 0000 000</t>
    </r>
  </si>
  <si>
    <r>
      <rPr>
        <b/>
        <sz val="11"/>
        <rFont val="Times New Roman"/>
        <family val="1"/>
        <charset val="204"/>
      </rPr>
      <t>Источники внутреннего финансирования дефицитов бюджета</t>
    </r>
  </si>
  <si>
    <r>
      <rPr>
        <b/>
        <sz val="11"/>
        <rFont val="Times New Roman"/>
        <family val="1"/>
        <charset val="204"/>
      </rPr>
      <t>0,0</t>
    </r>
  </si>
  <si>
    <t>в том числе:</t>
  </si>
  <si>
    <t>01 05 00 00 00 0000 000</t>
  </si>
  <si>
    <t>Изменение остатков средств на счетах по учету средств бюджетов</t>
  </si>
  <si>
    <t>0,0</t>
  </si>
  <si>
    <t>01 06 00 00 00 0000 000</t>
  </si>
  <si>
    <t>Иные источники внутреннего финансирования дефицитов бюджетов, их них:</t>
  </si>
  <si>
    <t>01 06 05 00 00 0000 000</t>
  </si>
  <si>
    <t>Бюджетные кредиты, предоставленные внутри страны в валюте Российской Федерации</t>
  </si>
  <si>
    <t>Приложение №6</t>
  </si>
  <si>
    <r>
      <rPr>
        <b/>
        <sz val="12"/>
        <rFont val="Times New Roman"/>
        <family val="1"/>
        <charset val="204"/>
      </rPr>
      <t>ПЕРЕЧЕНЬ</t>
    </r>
  </si>
  <si>
    <r>
      <rPr>
        <b/>
        <sz val="12"/>
        <rFont val="Times New Roman"/>
        <family val="1"/>
        <charset val="204"/>
      </rPr>
      <t>главных администраторов источников финансирования дефицита</t>
    </r>
  </si>
  <si>
    <t>Код бюджетной классификации Российской Федерации</t>
  </si>
  <si>
    <t>Код главного администратора</t>
  </si>
  <si>
    <t>группы, подгруппы, статьи и вида источников финансирования дефицита бюджета</t>
  </si>
  <si>
    <t>Наименование главного администратора источников финансирования дефицита бюджета</t>
  </si>
  <si>
    <t>Местная администрация города Инкермана, внутригородского муниципального образования города Севастополя</t>
  </si>
  <si>
    <t>Приложение №7</t>
  </si>
  <si>
    <r>
      <rPr>
        <sz val="12"/>
        <rFont val="Times New Roman"/>
        <family val="1"/>
        <charset val="204"/>
      </rPr>
      <t>тыс.руб.</t>
    </r>
  </si>
  <si>
    <t>№ п/п</t>
  </si>
  <si>
    <t>Наименование</t>
  </si>
  <si>
    <r>
      <rPr>
        <b/>
        <sz val="12"/>
        <rFont val="Times New Roman"/>
        <family val="1"/>
        <charset val="204"/>
      </rPr>
      <t>1</t>
    </r>
  </si>
  <si>
    <t>Размер муниципального внутреннего долга города Инкермана, внутригородского муниципального образования города Севастополя  по состоянию на 01.01.2017 г.</t>
  </si>
  <si>
    <r>
      <rPr>
        <b/>
        <sz val="12"/>
        <rFont val="Times New Roman"/>
        <family val="1"/>
        <charset val="204"/>
      </rPr>
      <t>0</t>
    </r>
  </si>
  <si>
    <r>
      <rPr>
        <sz val="12"/>
        <rFont val="Times New Roman"/>
        <family val="1"/>
        <charset val="204"/>
      </rPr>
      <t>в том числе:</t>
    </r>
  </si>
  <si>
    <r>
      <rPr>
        <sz val="12"/>
        <rFont val="Times New Roman"/>
        <family val="1"/>
        <charset val="204"/>
      </rPr>
      <t>долг по рассроченным централизованным кредитам банка</t>
    </r>
  </si>
  <si>
    <r>
      <rPr>
        <sz val="12"/>
        <rFont val="Times New Roman"/>
        <family val="1"/>
        <charset val="204"/>
      </rPr>
      <t>0</t>
    </r>
  </si>
  <si>
    <r>
      <rPr>
        <sz val="12"/>
        <rFont val="Times New Roman"/>
        <family val="1"/>
        <charset val="204"/>
      </rPr>
      <t>долг по бюджетным ссудам</t>
    </r>
  </si>
  <si>
    <r>
      <rPr>
        <b/>
        <sz val="12"/>
        <rFont val="Times New Roman"/>
        <family val="1"/>
        <charset val="204"/>
      </rPr>
      <t>2</t>
    </r>
  </si>
  <si>
    <t>Планируется привлечение внутренних заимствований в 2017г.</t>
  </si>
  <si>
    <r>
      <rPr>
        <b/>
        <sz val="12"/>
        <rFont val="Times New Roman"/>
        <family val="1"/>
        <charset val="204"/>
      </rPr>
      <t>3</t>
    </r>
  </si>
  <si>
    <t>Планируется предоставление муниципальных гарантий города Инкермана, внутригородского муниципального образования города Севастополя в 2017 г.</t>
  </si>
  <si>
    <r>
      <rPr>
        <b/>
        <sz val="12"/>
        <rFont val="Times New Roman"/>
        <family val="1"/>
        <charset val="204"/>
      </rPr>
      <t>4</t>
    </r>
  </si>
  <si>
    <t>Планируется погашение внутреннего муниципального долга в 2017 г.</t>
  </si>
  <si>
    <r>
      <rPr>
        <b/>
        <sz val="12"/>
        <rFont val="Times New Roman"/>
        <family val="1"/>
        <charset val="204"/>
      </rPr>
      <t>5</t>
    </r>
  </si>
  <si>
    <r>
      <rPr>
        <b/>
        <sz val="12"/>
        <rFont val="Times New Roman"/>
        <family val="1"/>
        <charset val="204"/>
      </rPr>
      <t>Остаток задолженности по муниципальному внутреннему долгу на конец периода</t>
    </r>
  </si>
  <si>
    <t>Приложение №8</t>
  </si>
  <si>
    <t>ДЕФИЦИТА БЮДЖЕТА ГОРОДА ИНКЕРМАНА НА 2018-2020 ГОДЫ</t>
  </si>
  <si>
    <t>бюджета города Инкермана на 2018-2020 годы</t>
  </si>
  <si>
    <t>Верхний предел муниципального долга на 2018-2020 годы</t>
  </si>
  <si>
    <t>Сумма на 2018 год</t>
  </si>
  <si>
    <t>Сумма на 2019 год</t>
  </si>
  <si>
    <t>Сумма на 2020 год</t>
  </si>
  <si>
    <t>РАСПРЕДЕЛЕНИЕ БЮДЖЕТНЫХ АССИГНОВАНИЙ ПО ЦЕЛЕВЫМ СТАТЬЯМ  (МУНИЦИПАЛЬНЫМ ПРОГРАММАМ И НЕПРОГРАММНЫМ НАПРАВЛЕНИЯМ ДЕЯТЕЛЬНОСТИ ВИДОВ РАСХОДОВ КЛАССИФИКАЦИИ РАСХОДОВ  ГОРОДА ИНКЕРМАНА, ВНУТРИГОРОДСКОГО МУНИЦИПАЛЬНОГО ОБРАЗОВАНИЯ ГОРОДА СЕВАСТОПОЛЯ НА 2018-2020 ГОД</t>
  </si>
  <si>
    <t>(тыс. руб.)</t>
  </si>
  <si>
    <t>Мероприятия по защите населения от чрезвычайных ситуаций природного и техногенного характера на территории внутригородского муниципального образования города Севастополя</t>
  </si>
  <si>
    <t>Реализация мероприятий по содержанию и благоустройству кладбищ</t>
  </si>
  <si>
    <t>Мероприятия по содержанию и благоустройству кладбищ</t>
  </si>
  <si>
    <t>Муниципальная программа "Осуществление отдельных государственных полномочий на территории города Инкермана, внутригородского муниципального образования города Севвастополя"</t>
  </si>
  <si>
    <t>Непрограммные расходы внутригородского муниципального образования в сфере общегосударственных вопросов</t>
  </si>
  <si>
    <t>Условно утверждаемые расходы</t>
  </si>
  <si>
    <t>Приложение № 1</t>
  </si>
  <si>
    <t>04001R4941</t>
  </si>
  <si>
    <t>06002R1941</t>
  </si>
  <si>
    <t>06003R1941</t>
  </si>
  <si>
    <t>06004R1941</t>
  </si>
  <si>
    <t>06005R1941</t>
  </si>
  <si>
    <t>06006R1941</t>
  </si>
  <si>
    <t>06007R1941</t>
  </si>
  <si>
    <t>06008R1941</t>
  </si>
  <si>
    <t>06009R1941</t>
  </si>
  <si>
    <t>06001R1941</t>
  </si>
  <si>
    <t>77000Б7701</t>
  </si>
  <si>
    <t>06002R1942</t>
  </si>
  <si>
    <t xml:space="preserve">к решению Инкерманского городского Совета от 29.12.2017 г. № 14/__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</si>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</sst>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8" x14ac:knownFonts="1">
    <font>
      <sz val="10"/>
      <name val="Arial"/>
    </font>
    <font>
      <b/>
      <sz val="10"/>
      <name val="Times New Roman"/>
      <family val="1"/>
      <charset val="204"/>
    </font>
    <font>
      <sz val="7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i/>
      <sz val="11"/>
      <color rgb="FF7F7F7F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1" fillId="0" borderId="23"/>
    <xf numFmtId="0" fontId="11" fillId="0" borderId="23"/>
  </cellStyleXfs>
  <cellXfs count="374">
    <xf numFmtId="0" fontId="0" fillId="0" borderId="0" xfId="0"/>
    <xf numFmtId="0" fontId="4" fillId="0" borderId="0" xfId="0" applyFont="1"/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0" xfId="0" applyFont="1"/>
    <xf numFmtId="0" fontId="6" fillId="0" borderId="0" xfId="0" applyFont="1"/>
    <xf numFmtId="0" fontId="3" fillId="0" borderId="0" xfId="0" applyFont="1" applyAlignment="1">
      <alignment horizontal="right"/>
    </xf>
    <xf numFmtId="0" fontId="11" fillId="0" borderId="0" xfId="0" applyFont="1"/>
    <xf numFmtId="0" fontId="4" fillId="0" borderId="3" xfId="0" applyFont="1" applyBorder="1" applyAlignment="1">
      <alignment horizontal="right" vertical="top"/>
    </xf>
    <xf numFmtId="0" fontId="11" fillId="0" borderId="11" xfId="0" applyFont="1" applyBorder="1" applyAlignment="1">
      <alignment horizontal="center" wrapText="1"/>
    </xf>
    <xf numFmtId="0" fontId="11" fillId="0" borderId="4" xfId="0" applyFont="1" applyBorder="1" applyAlignment="1">
      <alignment horizontal="center" vertical="center"/>
    </xf>
    <xf numFmtId="0" fontId="11" fillId="0" borderId="12" xfId="0" applyFont="1" applyBorder="1" applyAlignment="1">
      <alignment horizontal="left" vertical="top" wrapText="1"/>
    </xf>
    <xf numFmtId="0" fontId="11" fillId="0" borderId="13" xfId="0" applyFont="1" applyBorder="1" applyAlignment="1">
      <alignment horizontal="justify" vertical="top" wrapText="1"/>
    </xf>
    <xf numFmtId="0" fontId="11" fillId="0" borderId="6" xfId="0" applyFont="1" applyBorder="1" applyAlignment="1">
      <alignment horizontal="left" wrapText="1"/>
    </xf>
    <xf numFmtId="0" fontId="12" fillId="2" borderId="15" xfId="0" applyFont="1" applyFill="1" applyBorder="1" applyAlignment="1">
      <alignment horizontal="left" vertical="center" wrapText="1"/>
    </xf>
    <xf numFmtId="0" fontId="12" fillId="2" borderId="22" xfId="0" applyFont="1" applyFill="1" applyBorder="1" applyAlignment="1">
      <alignment horizontal="left" vertical="center" wrapText="1"/>
    </xf>
    <xf numFmtId="0" fontId="4" fillId="0" borderId="22" xfId="0" applyFont="1" applyBorder="1" applyAlignment="1">
      <alignment horizontal="center" wrapText="1"/>
    </xf>
    <xf numFmtId="0" fontId="4" fillId="0" borderId="51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3" xfId="2" applyFont="1"/>
    <xf numFmtId="0" fontId="14" fillId="0" borderId="23" xfId="2" applyFont="1"/>
    <xf numFmtId="0" fontId="2" fillId="0" borderId="23" xfId="2" applyFont="1" applyBorder="1" applyAlignment="1">
      <alignment horizontal="right" vertical="top"/>
    </xf>
    <xf numFmtId="0" fontId="15" fillId="2" borderId="15" xfId="0" applyFont="1" applyFill="1" applyBorder="1" applyAlignment="1">
      <alignment horizontal="left" vertical="center" wrapText="1"/>
    </xf>
    <xf numFmtId="0" fontId="3" fillId="0" borderId="23" xfId="1" applyFont="1"/>
    <xf numFmtId="0" fontId="3" fillId="0" borderId="23" xfId="1" applyFont="1" applyAlignment="1">
      <alignment horizontal="center"/>
    </xf>
    <xf numFmtId="0" fontId="3" fillId="0" borderId="22" xfId="1" applyFont="1" applyBorder="1" applyAlignment="1">
      <alignment horizontal="center" vertical="top" wrapText="1"/>
    </xf>
    <xf numFmtId="0" fontId="3" fillId="0" borderId="22" xfId="1" applyFont="1" applyBorder="1" applyAlignment="1">
      <alignment horizontal="left" vertical="top" wrapText="1"/>
    </xf>
    <xf numFmtId="0" fontId="13" fillId="0" borderId="20" xfId="1" applyFont="1" applyBorder="1" applyAlignment="1">
      <alignment horizontal="center" vertical="top"/>
    </xf>
    <xf numFmtId="0" fontId="13" fillId="0" borderId="22" xfId="1" applyFont="1" applyBorder="1" applyAlignment="1">
      <alignment horizontal="center" vertical="top" wrapText="1"/>
    </xf>
    <xf numFmtId="0" fontId="6" fillId="0" borderId="23" xfId="1" applyFont="1"/>
    <xf numFmtId="4" fontId="6" fillId="0" borderId="15" xfId="1" applyNumberFormat="1" applyFont="1" applyFill="1" applyBorder="1" applyAlignment="1">
      <alignment horizontal="center" vertical="center"/>
    </xf>
    <xf numFmtId="4" fontId="3" fillId="0" borderId="34" xfId="1" applyNumberFormat="1" applyFont="1" applyFill="1" applyBorder="1" applyAlignment="1">
      <alignment horizontal="center" vertical="center"/>
    </xf>
    <xf numFmtId="4" fontId="3" fillId="0" borderId="35" xfId="1" applyNumberFormat="1" applyFont="1" applyFill="1" applyBorder="1" applyAlignment="1">
      <alignment horizontal="center" vertical="center"/>
    </xf>
    <xf numFmtId="4" fontId="3" fillId="0" borderId="37" xfId="1" applyNumberFormat="1" applyFont="1" applyFill="1" applyBorder="1" applyAlignment="1">
      <alignment horizontal="center" vertical="center"/>
    </xf>
    <xf numFmtId="4" fontId="3" fillId="0" borderId="38" xfId="1" applyNumberFormat="1" applyFont="1" applyFill="1" applyBorder="1" applyAlignment="1">
      <alignment horizontal="center" vertical="center"/>
    </xf>
    <xf numFmtId="4" fontId="3" fillId="0" borderId="14" xfId="1" applyNumberFormat="1" applyFont="1" applyFill="1" applyBorder="1" applyAlignment="1">
      <alignment horizontal="center" vertical="center"/>
    </xf>
    <xf numFmtId="4" fontId="6" fillId="0" borderId="14" xfId="1" applyNumberFormat="1" applyFont="1" applyFill="1" applyBorder="1" applyAlignment="1">
      <alignment horizontal="center" vertical="center"/>
    </xf>
    <xf numFmtId="4" fontId="3" fillId="0" borderId="36" xfId="1" applyNumberFormat="1" applyFont="1" applyFill="1" applyBorder="1" applyAlignment="1">
      <alignment horizontal="center" vertical="center"/>
    </xf>
    <xf numFmtId="4" fontId="3" fillId="0" borderId="44" xfId="1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5" fillId="0" borderId="24" xfId="0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 wrapText="1"/>
    </xf>
    <xf numFmtId="0" fontId="4" fillId="0" borderId="23" xfId="1" applyFont="1" applyBorder="1" applyAlignment="1">
      <alignment vertical="top"/>
    </xf>
    <xf numFmtId="0" fontId="4" fillId="0" borderId="23" xfId="1" applyFont="1"/>
    <xf numFmtId="0" fontId="4" fillId="0" borderId="23" xfId="1" applyFont="1" applyAlignment="1">
      <alignment horizontal="center"/>
    </xf>
    <xf numFmtId="0" fontId="3" fillId="0" borderId="23" xfId="1" applyFont="1" applyBorder="1" applyAlignment="1">
      <alignment vertical="top"/>
    </xf>
    <xf numFmtId="0" fontId="8" fillId="0" borderId="23" xfId="1" applyFont="1"/>
    <xf numFmtId="0" fontId="4" fillId="0" borderId="5" xfId="0" applyFont="1" applyFill="1" applyBorder="1" applyAlignment="1">
      <alignment horizontal="center" vertical="center"/>
    </xf>
    <xf numFmtId="0" fontId="4" fillId="0" borderId="22" xfId="0" applyFont="1" applyBorder="1" applyAlignment="1">
      <alignment horizontal="left" wrapText="1"/>
    </xf>
    <xf numFmtId="0" fontId="4" fillId="0" borderId="0" xfId="0" applyFont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5" xfId="0" applyFont="1" applyBorder="1" applyAlignment="1">
      <alignment wrapText="1"/>
    </xf>
    <xf numFmtId="0" fontId="4" fillId="0" borderId="14" xfId="0" applyFont="1" applyBorder="1" applyAlignment="1">
      <alignment wrapText="1"/>
    </xf>
    <xf numFmtId="0" fontId="12" fillId="0" borderId="22" xfId="0" applyFont="1" applyBorder="1" applyAlignment="1">
      <alignment wrapText="1"/>
    </xf>
    <xf numFmtId="0" fontId="4" fillId="0" borderId="24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3" fillId="0" borderId="56" xfId="1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 wrapText="1"/>
    </xf>
    <xf numFmtId="0" fontId="3" fillId="0" borderId="56" xfId="0" applyFont="1" applyBorder="1" applyAlignment="1">
      <alignment horizontal="center"/>
    </xf>
    <xf numFmtId="0" fontId="3" fillId="0" borderId="56" xfId="0" applyFont="1" applyBorder="1" applyAlignment="1">
      <alignment horizontal="center" vertical="center"/>
    </xf>
    <xf numFmtId="0" fontId="3" fillId="0" borderId="23" xfId="0" applyFont="1" applyBorder="1"/>
    <xf numFmtId="0" fontId="3" fillId="0" borderId="0" xfId="0" applyFont="1" applyAlignment="1">
      <alignment horizontal="center"/>
    </xf>
    <xf numFmtId="0" fontId="3" fillId="0" borderId="23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 indent="1"/>
    </xf>
    <xf numFmtId="49" fontId="3" fillId="0" borderId="56" xfId="1" applyNumberFormat="1" applyFont="1" applyBorder="1" applyAlignment="1">
      <alignment horizontal="center" vertical="center"/>
    </xf>
    <xf numFmtId="0" fontId="6" fillId="0" borderId="56" xfId="1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left" vertical="top" wrapText="1"/>
    </xf>
    <xf numFmtId="0" fontId="4" fillId="0" borderId="56" xfId="2" applyFont="1" applyBorder="1" applyAlignment="1">
      <alignment vertical="center"/>
    </xf>
    <xf numFmtId="0" fontId="6" fillId="0" borderId="56" xfId="2" applyNumberFormat="1" applyFont="1" applyBorder="1" applyAlignment="1">
      <alignment horizontal="center" vertical="center"/>
    </xf>
    <xf numFmtId="164" fontId="6" fillId="0" borderId="56" xfId="2" applyNumberFormat="1" applyFont="1" applyBorder="1" applyAlignment="1">
      <alignment horizontal="center" vertical="center"/>
    </xf>
    <xf numFmtId="164" fontId="3" fillId="0" borderId="56" xfId="2" applyNumberFormat="1" applyFont="1" applyBorder="1" applyAlignment="1">
      <alignment horizontal="center" vertical="center"/>
    </xf>
    <xf numFmtId="0" fontId="6" fillId="0" borderId="56" xfId="2" applyFont="1" applyBorder="1" applyAlignment="1">
      <alignment horizontal="center" vertical="center"/>
    </xf>
    <xf numFmtId="0" fontId="3" fillId="0" borderId="56" xfId="2" applyFont="1" applyBorder="1" applyAlignment="1">
      <alignment horizontal="center" vertical="center"/>
    </xf>
    <xf numFmtId="0" fontId="3" fillId="0" borderId="56" xfId="2" applyFont="1" applyBorder="1" applyAlignment="1">
      <alignment horizontal="left" wrapText="1" indent="2"/>
    </xf>
    <xf numFmtId="0" fontId="3" fillId="0" borderId="56" xfId="2" applyFont="1" applyBorder="1" applyAlignment="1">
      <alignment horizontal="left" vertical="center"/>
    </xf>
    <xf numFmtId="0" fontId="1" fillId="0" borderId="56" xfId="2" applyFont="1" applyBorder="1" applyAlignment="1">
      <alignment vertical="center"/>
    </xf>
    <xf numFmtId="0" fontId="6" fillId="0" borderId="56" xfId="2" applyFont="1" applyBorder="1" applyAlignment="1">
      <alignment horizontal="left" vertical="center"/>
    </xf>
    <xf numFmtId="0" fontId="3" fillId="0" borderId="56" xfId="2" applyFont="1" applyBorder="1" applyAlignment="1">
      <alignment horizontal="left" vertical="center" wrapText="1"/>
    </xf>
    <xf numFmtId="0" fontId="6" fillId="0" borderId="56" xfId="2" applyFont="1" applyBorder="1" applyAlignment="1">
      <alignment horizontal="left" vertical="center" wrapText="1"/>
    </xf>
    <xf numFmtId="0" fontId="3" fillId="0" borderId="25" xfId="1" applyFont="1" applyFill="1" applyBorder="1" applyAlignment="1">
      <alignment horizontal="left" vertical="center" wrapText="1"/>
    </xf>
    <xf numFmtId="0" fontId="3" fillId="0" borderId="30" xfId="1" applyFont="1" applyFill="1" applyBorder="1" applyAlignment="1">
      <alignment horizontal="left" vertical="center" wrapText="1"/>
    </xf>
    <xf numFmtId="0" fontId="3" fillId="0" borderId="30" xfId="1" applyFont="1" applyFill="1" applyBorder="1" applyAlignment="1">
      <alignment horizontal="center" vertical="center"/>
    </xf>
    <xf numFmtId="49" fontId="3" fillId="0" borderId="30" xfId="1" applyNumberFormat="1" applyFont="1" applyFill="1" applyBorder="1" applyAlignment="1">
      <alignment horizontal="center" vertical="center"/>
    </xf>
    <xf numFmtId="49" fontId="3" fillId="0" borderId="37" xfId="1" applyNumberFormat="1" applyFont="1" applyFill="1" applyBorder="1" applyAlignment="1">
      <alignment horizontal="center" vertical="center"/>
    </xf>
    <xf numFmtId="0" fontId="6" fillId="0" borderId="41" xfId="1" applyFont="1" applyFill="1" applyBorder="1" applyAlignment="1">
      <alignment horizontal="center" vertical="center"/>
    </xf>
    <xf numFmtId="0" fontId="3" fillId="0" borderId="30" xfId="1" applyFont="1" applyFill="1" applyBorder="1" applyAlignment="1">
      <alignment horizontal="left" vertical="center"/>
    </xf>
    <xf numFmtId="0" fontId="3" fillId="0" borderId="32" xfId="1" applyFont="1" applyFill="1" applyBorder="1" applyAlignment="1">
      <alignment horizontal="center" vertical="center"/>
    </xf>
    <xf numFmtId="49" fontId="3" fillId="0" borderId="32" xfId="1" applyNumberFormat="1" applyFont="1" applyFill="1" applyBorder="1" applyAlignment="1">
      <alignment horizontal="center" vertical="center"/>
    </xf>
    <xf numFmtId="0" fontId="3" fillId="0" borderId="41" xfId="1" applyFont="1" applyFill="1" applyBorder="1" applyAlignment="1">
      <alignment horizontal="center" vertical="center"/>
    </xf>
    <xf numFmtId="0" fontId="3" fillId="0" borderId="29" xfId="1" applyFont="1" applyFill="1" applyBorder="1" applyAlignment="1">
      <alignment horizontal="left" vertical="center" wrapText="1"/>
    </xf>
    <xf numFmtId="49" fontId="3" fillId="0" borderId="36" xfId="1" applyNumberFormat="1" applyFont="1" applyFill="1" applyBorder="1" applyAlignment="1">
      <alignment horizontal="center" vertical="center"/>
    </xf>
    <xf numFmtId="0" fontId="3" fillId="0" borderId="50" xfId="1" applyFont="1" applyFill="1" applyBorder="1" applyAlignment="1">
      <alignment horizontal="left" vertical="center" wrapText="1"/>
    </xf>
    <xf numFmtId="0" fontId="3" fillId="0" borderId="50" xfId="1" applyFont="1" applyFill="1" applyBorder="1" applyAlignment="1">
      <alignment horizontal="center" vertical="center"/>
    </xf>
    <xf numFmtId="49" fontId="3" fillId="0" borderId="50" xfId="1" applyNumberFormat="1" applyFont="1" applyFill="1" applyBorder="1" applyAlignment="1">
      <alignment horizontal="center" vertical="center"/>
    </xf>
    <xf numFmtId="49" fontId="3" fillId="0" borderId="44" xfId="1" applyNumberFormat="1" applyFont="1" applyFill="1" applyBorder="1" applyAlignment="1">
      <alignment horizontal="center" vertical="center"/>
    </xf>
    <xf numFmtId="0" fontId="6" fillId="0" borderId="49" xfId="1" applyFont="1" applyFill="1" applyBorder="1" applyAlignment="1">
      <alignment horizontal="center" vertical="center"/>
    </xf>
    <xf numFmtId="0" fontId="6" fillId="0" borderId="23" xfId="1" applyFont="1" applyFill="1"/>
    <xf numFmtId="0" fontId="3" fillId="0" borderId="31" xfId="1" applyFont="1" applyFill="1" applyBorder="1" applyAlignment="1">
      <alignment horizontal="left" vertical="center"/>
    </xf>
    <xf numFmtId="0" fontId="3" fillId="0" borderId="31" xfId="1" applyFont="1" applyFill="1" applyBorder="1" applyAlignment="1">
      <alignment horizontal="center" vertical="center"/>
    </xf>
    <xf numFmtId="0" fontId="3" fillId="0" borderId="43" xfId="1" applyFont="1" applyFill="1" applyBorder="1" applyAlignment="1">
      <alignment horizontal="center" vertical="center"/>
    </xf>
    <xf numFmtId="4" fontId="3" fillId="0" borderId="39" xfId="1" applyNumberFormat="1" applyFont="1" applyFill="1" applyBorder="1" applyAlignment="1">
      <alignment horizontal="center" vertical="center"/>
    </xf>
    <xf numFmtId="49" fontId="3" fillId="0" borderId="16" xfId="1" applyNumberFormat="1" applyFont="1" applyFill="1" applyBorder="1" applyAlignment="1">
      <alignment horizontal="center" vertical="center"/>
    </xf>
    <xf numFmtId="0" fontId="3" fillId="0" borderId="32" xfId="1" applyFont="1" applyFill="1" applyBorder="1" applyAlignment="1">
      <alignment horizontal="left" vertical="center"/>
    </xf>
    <xf numFmtId="0" fontId="3" fillId="0" borderId="42" xfId="1" applyFont="1" applyFill="1" applyBorder="1" applyAlignment="1">
      <alignment horizontal="center" vertical="center"/>
    </xf>
    <xf numFmtId="49" fontId="3" fillId="0" borderId="38" xfId="1" applyNumberFormat="1" applyFont="1" applyFill="1" applyBorder="1" applyAlignment="1">
      <alignment horizontal="center" vertical="center"/>
    </xf>
    <xf numFmtId="49" fontId="3" fillId="0" borderId="39" xfId="1" applyNumberFormat="1" applyFont="1" applyFill="1" applyBorder="1" applyAlignment="1">
      <alignment horizontal="center" vertical="center"/>
    </xf>
    <xf numFmtId="0" fontId="3" fillId="0" borderId="49" xfId="1" applyFont="1" applyFill="1" applyBorder="1" applyAlignment="1">
      <alignment horizontal="center" vertical="center"/>
    </xf>
    <xf numFmtId="4" fontId="3" fillId="0" borderId="16" xfId="1" applyNumberFormat="1" applyFont="1" applyFill="1" applyBorder="1" applyAlignment="1">
      <alignment horizontal="center" vertical="center"/>
    </xf>
    <xf numFmtId="4" fontId="3" fillId="0" borderId="37" xfId="1" applyNumberFormat="1" applyFont="1" applyFill="1" applyBorder="1" applyAlignment="1">
      <alignment horizontal="center"/>
    </xf>
    <xf numFmtId="4" fontId="6" fillId="0" borderId="22" xfId="1" applyNumberFormat="1" applyFont="1" applyFill="1" applyBorder="1" applyAlignment="1">
      <alignment horizontal="center" vertical="center"/>
    </xf>
    <xf numFmtId="0" fontId="4" fillId="0" borderId="39" xfId="2" applyFont="1" applyBorder="1" applyAlignment="1">
      <alignment horizontal="center" vertical="center"/>
    </xf>
    <xf numFmtId="0" fontId="4" fillId="0" borderId="22" xfId="2" applyFont="1" applyBorder="1" applyAlignment="1">
      <alignment horizontal="left" vertical="center" wrapText="1"/>
    </xf>
    <xf numFmtId="0" fontId="3" fillId="0" borderId="57" xfId="1" applyFont="1" applyFill="1" applyBorder="1" applyAlignment="1">
      <alignment horizontal="left" vertical="center" wrapText="1"/>
    </xf>
    <xf numFmtId="0" fontId="3" fillId="0" borderId="23" xfId="1" applyFont="1" applyFill="1"/>
    <xf numFmtId="0" fontId="4" fillId="0" borderId="23" xfId="2" applyFont="1" applyFill="1" applyAlignment="1">
      <alignment vertical="center"/>
    </xf>
    <xf numFmtId="0" fontId="2" fillId="0" borderId="23" xfId="2" applyFont="1" applyFill="1" applyBorder="1" applyAlignment="1">
      <alignment horizontal="right" vertical="center"/>
    </xf>
    <xf numFmtId="0" fontId="4" fillId="0" borderId="23" xfId="2" applyFont="1" applyFill="1" applyBorder="1" applyAlignment="1">
      <alignment horizontal="right" vertical="center"/>
    </xf>
    <xf numFmtId="0" fontId="3" fillId="0" borderId="23" xfId="1" applyFont="1" applyFill="1" applyAlignment="1">
      <alignment vertical="center"/>
    </xf>
    <xf numFmtId="0" fontId="3" fillId="0" borderId="23" xfId="1" applyFont="1" applyFill="1" applyAlignment="1">
      <alignment horizontal="center"/>
    </xf>
    <xf numFmtId="0" fontId="3" fillId="0" borderId="22" xfId="1" applyFont="1" applyFill="1" applyBorder="1" applyAlignment="1">
      <alignment horizontal="center" vertical="top"/>
    </xf>
    <xf numFmtId="0" fontId="3" fillId="0" borderId="22" xfId="1" applyFont="1" applyFill="1" applyBorder="1" applyAlignment="1">
      <alignment horizontal="center" vertical="top" wrapText="1"/>
    </xf>
    <xf numFmtId="0" fontId="3" fillId="0" borderId="22" xfId="1" applyFont="1" applyFill="1" applyBorder="1" applyAlignment="1">
      <alignment horizontal="left" vertical="top" wrapText="1"/>
    </xf>
    <xf numFmtId="0" fontId="3" fillId="0" borderId="23" xfId="1" applyFont="1" applyFill="1" applyAlignment="1">
      <alignment vertical="top"/>
    </xf>
    <xf numFmtId="0" fontId="13" fillId="0" borderId="20" xfId="1" applyFont="1" applyFill="1" applyBorder="1" applyAlignment="1">
      <alignment horizontal="center" vertical="top"/>
    </xf>
    <xf numFmtId="0" fontId="13" fillId="0" borderId="22" xfId="1" applyFont="1" applyFill="1" applyBorder="1" applyAlignment="1">
      <alignment horizontal="center" vertical="top" wrapText="1"/>
    </xf>
    <xf numFmtId="0" fontId="13" fillId="0" borderId="22" xfId="1" applyFont="1" applyFill="1" applyBorder="1" applyAlignment="1">
      <alignment horizontal="center" vertical="top"/>
    </xf>
    <xf numFmtId="0" fontId="13" fillId="0" borderId="23" xfId="1" applyFont="1" applyFill="1" applyAlignment="1">
      <alignment horizontal="center" vertical="top"/>
    </xf>
    <xf numFmtId="0" fontId="6" fillId="0" borderId="20" xfId="1" applyFont="1" applyFill="1" applyBorder="1" applyAlignment="1">
      <alignment horizontal="center" vertical="center" wrapText="1"/>
    </xf>
    <xf numFmtId="0" fontId="6" fillId="0" borderId="22" xfId="1" applyFont="1" applyFill="1" applyBorder="1" applyAlignment="1">
      <alignment horizontal="center" vertical="center"/>
    </xf>
    <xf numFmtId="0" fontId="3" fillId="0" borderId="22" xfId="1" applyFont="1" applyFill="1" applyBorder="1" applyAlignment="1">
      <alignment horizontal="left" vertical="top"/>
    </xf>
    <xf numFmtId="0" fontId="3" fillId="0" borderId="20" xfId="1" applyFont="1" applyFill="1" applyBorder="1" applyAlignment="1">
      <alignment horizontal="left" vertical="center"/>
    </xf>
    <xf numFmtId="0" fontId="3" fillId="0" borderId="22" xfId="1" applyFont="1" applyFill="1" applyBorder="1" applyAlignment="1">
      <alignment horizontal="center" vertical="center"/>
    </xf>
    <xf numFmtId="2" fontId="3" fillId="0" borderId="23" xfId="1" applyNumberFormat="1" applyFont="1" applyFill="1"/>
    <xf numFmtId="0" fontId="6" fillId="0" borderId="20" xfId="1" applyFont="1" applyFill="1" applyBorder="1" applyAlignment="1">
      <alignment horizontal="left" vertical="center" wrapText="1"/>
    </xf>
    <xf numFmtId="49" fontId="6" fillId="0" borderId="22" xfId="1" applyNumberFormat="1" applyFont="1" applyFill="1" applyBorder="1" applyAlignment="1">
      <alignment horizontal="center" vertical="center"/>
    </xf>
    <xf numFmtId="0" fontId="3" fillId="0" borderId="24" xfId="1" applyFont="1" applyFill="1" applyBorder="1" applyAlignment="1">
      <alignment horizontal="left" vertical="center" wrapText="1"/>
    </xf>
    <xf numFmtId="0" fontId="6" fillId="0" borderId="15" xfId="1" applyFont="1" applyFill="1" applyBorder="1" applyAlignment="1">
      <alignment horizontal="center" vertical="center"/>
    </xf>
    <xf numFmtId="0" fontId="3" fillId="0" borderId="15" xfId="1" applyFont="1" applyFill="1" applyBorder="1" applyAlignment="1">
      <alignment horizontal="center" vertical="center"/>
    </xf>
    <xf numFmtId="0" fontId="3" fillId="0" borderId="36" xfId="1" applyFont="1" applyFill="1" applyBorder="1" applyAlignment="1">
      <alignment horizontal="center" vertical="center"/>
    </xf>
    <xf numFmtId="0" fontId="3" fillId="0" borderId="40" xfId="1" applyFont="1" applyFill="1" applyBorder="1" applyAlignment="1">
      <alignment horizontal="center" vertical="center"/>
    </xf>
    <xf numFmtId="0" fontId="3" fillId="0" borderId="37" xfId="1" applyFont="1" applyFill="1" applyBorder="1" applyAlignment="1">
      <alignment horizontal="center" vertical="center"/>
    </xf>
    <xf numFmtId="0" fontId="3" fillId="0" borderId="32" xfId="1" applyFont="1" applyFill="1" applyBorder="1" applyAlignment="1">
      <alignment horizontal="left" vertical="center" wrapText="1"/>
    </xf>
    <xf numFmtId="0" fontId="3" fillId="0" borderId="38" xfId="1" applyFont="1" applyFill="1" applyBorder="1" applyAlignment="1">
      <alignment horizontal="center" vertical="center"/>
    </xf>
    <xf numFmtId="0" fontId="3" fillId="0" borderId="39" xfId="1" applyFont="1" applyFill="1" applyBorder="1" applyAlignment="1">
      <alignment horizontal="center" vertical="center"/>
    </xf>
    <xf numFmtId="0" fontId="3" fillId="0" borderId="29" xfId="1" applyFont="1" applyFill="1" applyBorder="1" applyAlignment="1">
      <alignment horizontal="left" vertical="center"/>
    </xf>
    <xf numFmtId="164" fontId="3" fillId="0" borderId="23" xfId="1" applyNumberFormat="1" applyFont="1" applyFill="1"/>
    <xf numFmtId="0" fontId="3" fillId="0" borderId="26" xfId="1" applyFont="1" applyFill="1" applyBorder="1" applyAlignment="1">
      <alignment horizontal="left" vertical="center"/>
    </xf>
    <xf numFmtId="0" fontId="3" fillId="0" borderId="45" xfId="1" applyFont="1" applyFill="1" applyBorder="1" applyAlignment="1">
      <alignment horizontal="center" vertical="center"/>
    </xf>
    <xf numFmtId="0" fontId="3" fillId="0" borderId="14" xfId="1" applyFont="1" applyFill="1" applyBorder="1" applyAlignment="1">
      <alignment horizontal="center" vertical="center"/>
    </xf>
    <xf numFmtId="0" fontId="3" fillId="0" borderId="20" xfId="1" applyFont="1" applyFill="1" applyBorder="1" applyAlignment="1">
      <alignment horizontal="left" vertical="center" wrapText="1"/>
    </xf>
    <xf numFmtId="0" fontId="3" fillId="0" borderId="44" xfId="1" applyFont="1" applyFill="1" applyBorder="1" applyAlignment="1">
      <alignment horizontal="center" vertical="center"/>
    </xf>
    <xf numFmtId="0" fontId="3" fillId="0" borderId="25" xfId="1" applyFont="1" applyFill="1" applyBorder="1" applyAlignment="1">
      <alignment horizontal="center" vertical="center"/>
    </xf>
    <xf numFmtId="0" fontId="3" fillId="0" borderId="16" xfId="1" applyFont="1" applyFill="1" applyBorder="1" applyAlignment="1">
      <alignment horizontal="center" vertical="center"/>
    </xf>
    <xf numFmtId="0" fontId="3" fillId="0" borderId="23" xfId="1" applyFont="1" applyFill="1" applyBorder="1" applyAlignment="1">
      <alignment horizontal="center" vertical="center"/>
    </xf>
    <xf numFmtId="0" fontId="3" fillId="0" borderId="26" xfId="1" applyFont="1" applyFill="1" applyBorder="1" applyAlignment="1">
      <alignment horizontal="center" vertical="center"/>
    </xf>
    <xf numFmtId="0" fontId="6" fillId="0" borderId="20" xfId="1" applyFont="1" applyFill="1" applyBorder="1" applyAlignment="1">
      <alignment horizontal="left" vertical="center"/>
    </xf>
    <xf numFmtId="0" fontId="3" fillId="0" borderId="26" xfId="1" applyFont="1" applyFill="1" applyBorder="1" applyAlignment="1">
      <alignment horizontal="left" vertical="center" wrapText="1"/>
    </xf>
    <xf numFmtId="49" fontId="3" fillId="0" borderId="26" xfId="1" applyNumberFormat="1" applyFont="1" applyFill="1" applyBorder="1" applyAlignment="1">
      <alignment horizontal="center" vertical="center"/>
    </xf>
    <xf numFmtId="49" fontId="3" fillId="0" borderId="24" xfId="1" applyNumberFormat="1" applyFont="1" applyFill="1" applyBorder="1" applyAlignment="1">
      <alignment horizontal="center" vertical="center"/>
    </xf>
    <xf numFmtId="0" fontId="3" fillId="0" borderId="25" xfId="1" applyFont="1" applyFill="1" applyBorder="1" applyAlignment="1">
      <alignment horizontal="left" vertical="center"/>
    </xf>
    <xf numFmtId="49" fontId="3" fillId="0" borderId="25" xfId="1" applyNumberFormat="1" applyFont="1" applyFill="1" applyBorder="1" applyAlignment="1">
      <alignment horizontal="center" vertical="center"/>
    </xf>
    <xf numFmtId="0" fontId="3" fillId="0" borderId="21" xfId="1" applyFont="1" applyFill="1" applyBorder="1" applyAlignment="1">
      <alignment horizontal="center" vertical="center"/>
    </xf>
    <xf numFmtId="0" fontId="6" fillId="0" borderId="17" xfId="1" applyFont="1" applyFill="1" applyBorder="1" applyAlignment="1">
      <alignment horizontal="center" vertical="center"/>
    </xf>
    <xf numFmtId="0" fontId="3" fillId="0" borderId="46" xfId="1" applyFont="1" applyFill="1" applyBorder="1" applyAlignment="1">
      <alignment horizontal="center" vertical="center"/>
    </xf>
    <xf numFmtId="49" fontId="3" fillId="0" borderId="47" xfId="1" applyNumberFormat="1" applyFont="1" applyFill="1" applyBorder="1" applyAlignment="1">
      <alignment horizontal="center" vertical="center"/>
    </xf>
    <xf numFmtId="49" fontId="3" fillId="0" borderId="33" xfId="1" applyNumberFormat="1" applyFont="1" applyFill="1" applyBorder="1" applyAlignment="1">
      <alignment horizontal="center" vertical="center"/>
    </xf>
    <xf numFmtId="49" fontId="3" fillId="0" borderId="53" xfId="1" applyNumberFormat="1" applyFont="1" applyFill="1" applyBorder="1" applyAlignment="1">
      <alignment horizontal="center" vertical="center"/>
    </xf>
    <xf numFmtId="49" fontId="6" fillId="0" borderId="46" xfId="1" applyNumberFormat="1" applyFont="1" applyFill="1" applyBorder="1" applyAlignment="1">
      <alignment horizontal="center" vertical="center"/>
    </xf>
    <xf numFmtId="0" fontId="6" fillId="0" borderId="26" xfId="1" applyFont="1" applyFill="1" applyBorder="1" applyAlignment="1">
      <alignment horizontal="left" vertical="center"/>
    </xf>
    <xf numFmtId="0" fontId="6" fillId="0" borderId="20" xfId="1" applyFont="1" applyFill="1" applyBorder="1" applyAlignment="1">
      <alignment horizontal="center" vertical="center"/>
    </xf>
    <xf numFmtId="0" fontId="6" fillId="0" borderId="21" xfId="1" applyFont="1" applyFill="1" applyBorder="1" applyAlignment="1">
      <alignment horizontal="center" vertical="center"/>
    </xf>
    <xf numFmtId="4" fontId="6" fillId="0" borderId="22" xfId="1" applyNumberFormat="1" applyFont="1" applyFill="1" applyBorder="1" applyAlignment="1">
      <alignment horizontal="center"/>
    </xf>
    <xf numFmtId="0" fontId="6" fillId="0" borderId="29" xfId="1" applyFont="1" applyFill="1" applyBorder="1" applyAlignment="1">
      <alignment horizontal="center" vertical="center"/>
    </xf>
    <xf numFmtId="49" fontId="6" fillId="0" borderId="36" xfId="1" applyNumberFormat="1" applyFont="1" applyFill="1" applyBorder="1" applyAlignment="1">
      <alignment horizontal="center" vertical="center"/>
    </xf>
    <xf numFmtId="0" fontId="6" fillId="0" borderId="40" xfId="1" applyFont="1" applyFill="1" applyBorder="1" applyAlignment="1">
      <alignment horizontal="center" vertical="center"/>
    </xf>
    <xf numFmtId="4" fontId="6" fillId="0" borderId="36" xfId="1" applyNumberFormat="1" applyFont="1" applyFill="1" applyBorder="1" applyAlignment="1">
      <alignment horizontal="center" vertical="center"/>
    </xf>
    <xf numFmtId="49" fontId="6" fillId="0" borderId="37" xfId="1" applyNumberFormat="1" applyFont="1" applyFill="1" applyBorder="1" applyAlignment="1">
      <alignment horizontal="center" vertical="center"/>
    </xf>
    <xf numFmtId="49" fontId="6" fillId="0" borderId="30" xfId="1" applyNumberFormat="1" applyFont="1" applyFill="1" applyBorder="1" applyAlignment="1">
      <alignment horizontal="center" vertical="center"/>
    </xf>
    <xf numFmtId="0" fontId="6" fillId="0" borderId="14" xfId="1" applyFont="1" applyFill="1" applyBorder="1" applyAlignment="1">
      <alignment horizontal="center" vertical="center"/>
    </xf>
    <xf numFmtId="0" fontId="6" fillId="0" borderId="45" xfId="1" applyFont="1" applyFill="1" applyBorder="1" applyAlignment="1">
      <alignment horizontal="center" vertical="center"/>
    </xf>
    <xf numFmtId="49" fontId="6" fillId="0" borderId="17" xfId="1" applyNumberFormat="1" applyFont="1" applyFill="1" applyBorder="1" applyAlignment="1">
      <alignment horizontal="center" vertical="center"/>
    </xf>
    <xf numFmtId="49" fontId="3" fillId="0" borderId="49" xfId="1" applyNumberFormat="1" applyFont="1" applyFill="1" applyBorder="1" applyAlignment="1">
      <alignment horizontal="center" vertical="center"/>
    </xf>
    <xf numFmtId="49" fontId="3" fillId="0" borderId="41" xfId="1" applyNumberFormat="1" applyFont="1" applyFill="1" applyBorder="1" applyAlignment="1">
      <alignment horizontal="center" vertical="center"/>
    </xf>
    <xf numFmtId="49" fontId="3" fillId="0" borderId="43" xfId="1" applyNumberFormat="1" applyFont="1" applyFill="1" applyBorder="1" applyAlignment="1">
      <alignment horizontal="center" vertical="center"/>
    </xf>
    <xf numFmtId="0" fontId="3" fillId="0" borderId="22" xfId="1" applyFont="1" applyFill="1" applyBorder="1" applyAlignment="1">
      <alignment horizontal="left" vertical="center"/>
    </xf>
    <xf numFmtId="0" fontId="6" fillId="0" borderId="24" xfId="1" applyFont="1" applyFill="1" applyBorder="1" applyAlignment="1">
      <alignment horizontal="left" vertical="center"/>
    </xf>
    <xf numFmtId="0" fontId="3" fillId="0" borderId="34" xfId="1" applyFont="1" applyFill="1" applyBorder="1" applyAlignment="1">
      <alignment horizontal="center" vertical="center"/>
    </xf>
    <xf numFmtId="0" fontId="3" fillId="0" borderId="52" xfId="1" applyFont="1" applyFill="1" applyBorder="1" applyAlignment="1">
      <alignment horizontal="center" vertical="center"/>
    </xf>
    <xf numFmtId="0" fontId="3" fillId="0" borderId="35" xfId="1" applyFont="1" applyFill="1" applyBorder="1" applyAlignment="1">
      <alignment horizontal="center" vertical="center"/>
    </xf>
    <xf numFmtId="4" fontId="3" fillId="0" borderId="27" xfId="1" applyNumberFormat="1" applyFont="1" applyFill="1" applyBorder="1" applyAlignment="1">
      <alignment horizontal="center" vertical="center"/>
    </xf>
    <xf numFmtId="0" fontId="3" fillId="0" borderId="24" xfId="1" applyFont="1" applyFill="1" applyBorder="1" applyAlignment="1">
      <alignment horizontal="left" vertical="center"/>
    </xf>
    <xf numFmtId="0" fontId="6" fillId="0" borderId="36" xfId="1" applyFont="1" applyFill="1" applyBorder="1" applyAlignment="1">
      <alignment horizontal="center" vertical="center"/>
    </xf>
    <xf numFmtId="49" fontId="3" fillId="0" borderId="56" xfId="1" applyNumberFormat="1" applyFont="1" applyFill="1" applyBorder="1" applyAlignment="1">
      <alignment horizontal="center" vertical="center"/>
    </xf>
    <xf numFmtId="0" fontId="6" fillId="0" borderId="30" xfId="1" applyFont="1" applyFill="1" applyBorder="1" applyAlignment="1">
      <alignment horizontal="left" vertical="center" wrapText="1"/>
    </xf>
    <xf numFmtId="0" fontId="6" fillId="0" borderId="50" xfId="1" applyFont="1" applyFill="1" applyBorder="1" applyAlignment="1">
      <alignment horizontal="left" vertical="center" wrapText="1"/>
    </xf>
    <xf numFmtId="49" fontId="6" fillId="0" borderId="56" xfId="1" applyNumberFormat="1" applyFont="1" applyFill="1" applyBorder="1" applyAlignment="1">
      <alignment horizontal="center" vertical="center"/>
    </xf>
    <xf numFmtId="0" fontId="6" fillId="0" borderId="25" xfId="1" applyFont="1" applyFill="1" applyBorder="1" applyAlignment="1">
      <alignment horizontal="left" vertical="center" wrapText="1"/>
    </xf>
    <xf numFmtId="0" fontId="6" fillId="0" borderId="25" xfId="1" applyFont="1" applyFill="1" applyBorder="1" applyAlignment="1">
      <alignment horizontal="center" vertical="center"/>
    </xf>
    <xf numFmtId="49" fontId="6" fillId="0" borderId="25" xfId="1" applyNumberFormat="1" applyFont="1" applyFill="1" applyBorder="1" applyAlignment="1">
      <alignment horizontal="center" vertical="center"/>
    </xf>
    <xf numFmtId="0" fontId="6" fillId="0" borderId="23" xfId="1" applyFont="1" applyFill="1" applyBorder="1" applyAlignment="1">
      <alignment horizontal="center" vertical="center"/>
    </xf>
    <xf numFmtId="4" fontId="6" fillId="0" borderId="16" xfId="1" applyNumberFormat="1" applyFont="1" applyFill="1" applyBorder="1" applyAlignment="1">
      <alignment horizontal="center" vertical="center"/>
    </xf>
    <xf numFmtId="0" fontId="6" fillId="0" borderId="50" xfId="1" applyFont="1" applyFill="1" applyBorder="1" applyAlignment="1">
      <alignment horizontal="center" vertical="center"/>
    </xf>
    <xf numFmtId="49" fontId="6" fillId="0" borderId="50" xfId="1" applyNumberFormat="1" applyFont="1" applyFill="1" applyBorder="1" applyAlignment="1">
      <alignment horizontal="center" vertical="center"/>
    </xf>
    <xf numFmtId="49" fontId="6" fillId="0" borderId="44" xfId="1" applyNumberFormat="1" applyFont="1" applyFill="1" applyBorder="1" applyAlignment="1">
      <alignment horizontal="center" vertical="center"/>
    </xf>
    <xf numFmtId="4" fontId="6" fillId="0" borderId="37" xfId="1" applyNumberFormat="1" applyFont="1" applyFill="1" applyBorder="1" applyAlignment="1">
      <alignment horizontal="center"/>
    </xf>
    <xf numFmtId="0" fontId="6" fillId="0" borderId="30" xfId="1" applyFont="1" applyFill="1" applyBorder="1" applyAlignment="1">
      <alignment horizontal="left" vertical="center"/>
    </xf>
    <xf numFmtId="0" fontId="6" fillId="0" borderId="30" xfId="1" applyFont="1" applyFill="1" applyBorder="1" applyAlignment="1">
      <alignment horizontal="center" vertical="center"/>
    </xf>
    <xf numFmtId="49" fontId="6" fillId="0" borderId="38" xfId="1" applyNumberFormat="1" applyFont="1" applyFill="1" applyBorder="1" applyAlignment="1">
      <alignment horizontal="center" vertical="center"/>
    </xf>
    <xf numFmtId="0" fontId="6" fillId="0" borderId="32" xfId="1" applyFont="1" applyFill="1" applyBorder="1" applyAlignment="1">
      <alignment horizontal="left" vertical="center" wrapText="1"/>
    </xf>
    <xf numFmtId="0" fontId="6" fillId="0" borderId="32" xfId="1" applyFont="1" applyFill="1" applyBorder="1" applyAlignment="1">
      <alignment horizontal="center" vertical="center"/>
    </xf>
    <xf numFmtId="0" fontId="6" fillId="0" borderId="42" xfId="1" applyFont="1" applyFill="1" applyBorder="1" applyAlignment="1">
      <alignment horizontal="center" vertical="center"/>
    </xf>
    <xf numFmtId="49" fontId="6" fillId="0" borderId="26" xfId="1" applyNumberFormat="1" applyFont="1" applyFill="1" applyBorder="1" applyAlignment="1">
      <alignment horizontal="center" vertical="center"/>
    </xf>
    <xf numFmtId="49" fontId="3" fillId="0" borderId="31" xfId="1" applyNumberFormat="1" applyFont="1" applyFill="1" applyBorder="1" applyAlignment="1">
      <alignment horizontal="center" vertical="center"/>
    </xf>
    <xf numFmtId="49" fontId="3" fillId="0" borderId="40" xfId="1" applyNumberFormat="1" applyFont="1" applyFill="1" applyBorder="1" applyAlignment="1">
      <alignment horizontal="center" vertical="center"/>
    </xf>
    <xf numFmtId="49" fontId="6" fillId="0" borderId="60" xfId="1" applyNumberFormat="1" applyFont="1" applyFill="1" applyBorder="1" applyAlignment="1">
      <alignment horizontal="center" vertical="center"/>
    </xf>
    <xf numFmtId="49" fontId="3" fillId="0" borderId="52" xfId="1" applyNumberFormat="1" applyFont="1" applyFill="1" applyBorder="1" applyAlignment="1">
      <alignment horizontal="center" vertical="center"/>
    </xf>
    <xf numFmtId="49" fontId="3" fillId="0" borderId="35" xfId="1" applyNumberFormat="1" applyFont="1" applyFill="1" applyBorder="1" applyAlignment="1">
      <alignment horizontal="center" vertical="center"/>
    </xf>
    <xf numFmtId="0" fontId="3" fillId="0" borderId="20" xfId="1" applyFont="1" applyBorder="1" applyAlignment="1">
      <alignment horizontal="center" vertical="top"/>
    </xf>
    <xf numFmtId="0" fontId="6" fillId="0" borderId="56" xfId="0" applyFont="1" applyBorder="1" applyAlignment="1">
      <alignment horizontal="left" vertical="center" wrapText="1" indent="1"/>
    </xf>
    <xf numFmtId="2" fontId="3" fillId="0" borderId="56" xfId="0" applyNumberFormat="1" applyFont="1" applyBorder="1" applyAlignment="1">
      <alignment horizontal="center" vertical="center"/>
    </xf>
    <xf numFmtId="0" fontId="3" fillId="0" borderId="23" xfId="1" applyFont="1" applyAlignment="1">
      <alignment horizontal="right"/>
    </xf>
    <xf numFmtId="0" fontId="16" fillId="0" borderId="23" xfId="1" applyFont="1"/>
    <xf numFmtId="0" fontId="16" fillId="0" borderId="22" xfId="1" applyFont="1" applyBorder="1" applyAlignment="1">
      <alignment horizontal="center" wrapText="1"/>
    </xf>
    <xf numFmtId="0" fontId="16" fillId="0" borderId="20" xfId="1" applyFont="1" applyBorder="1" applyAlignment="1">
      <alignment horizontal="center" vertical="center" wrapText="1"/>
    </xf>
    <xf numFmtId="0" fontId="16" fillId="0" borderId="22" xfId="1" applyFont="1" applyBorder="1" applyAlignment="1">
      <alignment horizontal="center" vertical="center" wrapText="1"/>
    </xf>
    <xf numFmtId="0" fontId="16" fillId="0" borderId="23" xfId="1" applyFont="1" applyAlignment="1">
      <alignment vertical="center"/>
    </xf>
    <xf numFmtId="0" fontId="7" fillId="0" borderId="22" xfId="1" applyFont="1" applyBorder="1" applyAlignment="1">
      <alignment horizontal="center" vertical="top" wrapText="1"/>
    </xf>
    <xf numFmtId="0" fontId="16" fillId="0" borderId="23" xfId="1" applyFont="1" applyAlignment="1">
      <alignment wrapText="1"/>
    </xf>
    <xf numFmtId="0" fontId="16" fillId="0" borderId="20" xfId="1" applyFont="1" applyBorder="1" applyAlignment="1">
      <alignment horizontal="center" vertical="top"/>
    </xf>
    <xf numFmtId="0" fontId="16" fillId="0" borderId="22" xfId="1" applyFont="1" applyBorder="1" applyAlignment="1">
      <alignment horizontal="left" vertical="top"/>
    </xf>
    <xf numFmtId="0" fontId="16" fillId="0" borderId="22" xfId="1" applyFont="1" applyBorder="1" applyAlignment="1">
      <alignment horizontal="left" vertical="top" wrapText="1"/>
    </xf>
    <xf numFmtId="0" fontId="7" fillId="0" borderId="23" xfId="1" applyFont="1"/>
    <xf numFmtId="0" fontId="9" fillId="0" borderId="23" xfId="1" applyFont="1"/>
    <xf numFmtId="0" fontId="17" fillId="0" borderId="23" xfId="1" applyFont="1" applyBorder="1" applyAlignment="1">
      <alignment vertical="top"/>
    </xf>
    <xf numFmtId="0" fontId="17" fillId="0" borderId="23" xfId="1" applyFont="1"/>
    <xf numFmtId="0" fontId="3" fillId="0" borderId="56" xfId="1" applyFont="1" applyBorder="1" applyAlignment="1">
      <alignment horizontal="left" vertical="center"/>
    </xf>
    <xf numFmtId="0" fontId="3" fillId="0" borderId="56" xfId="1" applyFont="1" applyBorder="1" applyAlignment="1">
      <alignment horizontal="left" vertical="top" wrapText="1"/>
    </xf>
    <xf numFmtId="0" fontId="3" fillId="0" borderId="56" xfId="1" applyFont="1" applyBorder="1" applyAlignment="1">
      <alignment horizontal="left" vertical="top"/>
    </xf>
    <xf numFmtId="0" fontId="3" fillId="0" borderId="56" xfId="1" applyFont="1" applyBorder="1" applyAlignment="1">
      <alignment horizontal="left"/>
    </xf>
    <xf numFmtId="0" fontId="3" fillId="0" borderId="56" xfId="1" applyFont="1" applyBorder="1" applyAlignment="1">
      <alignment horizontal="left" vertical="top" indent="2"/>
    </xf>
    <xf numFmtId="0" fontId="3" fillId="0" borderId="56" xfId="1" applyFont="1" applyBorder="1" applyAlignment="1">
      <alignment horizontal="left" vertical="center" wrapText="1"/>
    </xf>
    <xf numFmtId="0" fontId="17" fillId="0" borderId="25" xfId="1" applyFont="1" applyBorder="1" applyAlignment="1">
      <alignment horizontal="left" vertical="top" indent="1"/>
    </xf>
    <xf numFmtId="0" fontId="7" fillId="0" borderId="56" xfId="1" applyFont="1" applyBorder="1" applyAlignment="1">
      <alignment horizontal="left" vertical="center" wrapText="1"/>
    </xf>
    <xf numFmtId="0" fontId="17" fillId="0" borderId="56" xfId="1" applyFont="1" applyBorder="1" applyAlignment="1">
      <alignment horizontal="center" vertical="center"/>
    </xf>
    <xf numFmtId="0" fontId="17" fillId="0" borderId="56" xfId="1" applyFont="1" applyBorder="1" applyAlignment="1">
      <alignment horizontal="right"/>
    </xf>
    <xf numFmtId="0" fontId="17" fillId="0" borderId="56" xfId="1" applyFont="1" applyBorder="1" applyAlignment="1">
      <alignment horizontal="left" vertical="top" indent="1"/>
    </xf>
    <xf numFmtId="0" fontId="17" fillId="0" borderId="56" xfId="1" applyFont="1" applyBorder="1" applyAlignment="1">
      <alignment horizontal="left" vertical="center" wrapText="1"/>
    </xf>
    <xf numFmtId="0" fontId="17" fillId="0" borderId="56" xfId="1" applyFont="1" applyBorder="1" applyAlignment="1">
      <alignment horizontal="left"/>
    </xf>
    <xf numFmtId="0" fontId="17" fillId="0" borderId="56" xfId="1" applyFont="1" applyBorder="1" applyAlignment="1">
      <alignment horizontal="center"/>
    </xf>
    <xf numFmtId="0" fontId="17" fillId="0" borderId="56" xfId="1" applyFont="1" applyBorder="1" applyAlignment="1">
      <alignment horizontal="left" vertical="top" indent="3"/>
    </xf>
    <xf numFmtId="0" fontId="7" fillId="0" borderId="56" xfId="1" applyFont="1" applyBorder="1" applyAlignment="1">
      <alignment horizontal="center" vertical="top"/>
    </xf>
    <xf numFmtId="0" fontId="7" fillId="0" borderId="56" xfId="1" applyFont="1" applyBorder="1" applyAlignment="1">
      <alignment horizontal="center"/>
    </xf>
    <xf numFmtId="0" fontId="7" fillId="0" borderId="56" xfId="1" applyFont="1" applyBorder="1" applyAlignment="1">
      <alignment horizontal="left" vertical="top" indent="1"/>
    </xf>
    <xf numFmtId="0" fontId="3" fillId="0" borderId="56" xfId="0" applyFont="1" applyBorder="1" applyAlignment="1">
      <alignment horizontal="left" vertical="center" indent="1"/>
    </xf>
    <xf numFmtId="0" fontId="6" fillId="0" borderId="56" xfId="0" applyFont="1" applyBorder="1" applyAlignment="1">
      <alignment horizontal="left" vertical="center" wrapText="1"/>
    </xf>
    <xf numFmtId="0" fontId="6" fillId="0" borderId="56" xfId="1" applyFont="1" applyFill="1" applyBorder="1" applyAlignment="1">
      <alignment horizontal="left" vertical="center" wrapText="1"/>
    </xf>
    <xf numFmtId="2" fontId="6" fillId="0" borderId="56" xfId="0" applyNumberFormat="1" applyFont="1" applyBorder="1" applyAlignment="1">
      <alignment horizontal="center" vertical="center"/>
    </xf>
    <xf numFmtId="0" fontId="3" fillId="0" borderId="56" xfId="1" applyFont="1" applyFill="1" applyBorder="1" applyAlignment="1">
      <alignment horizontal="left" vertical="center" wrapText="1"/>
    </xf>
    <xf numFmtId="0" fontId="6" fillId="0" borderId="56" xfId="1" applyFont="1" applyBorder="1" applyAlignment="1">
      <alignment horizontal="left" vertical="center" wrapText="1"/>
    </xf>
    <xf numFmtId="49" fontId="6" fillId="0" borderId="56" xfId="0" applyNumberFormat="1" applyFont="1" applyBorder="1" applyAlignment="1">
      <alignment horizontal="center" vertical="center" wrapText="1"/>
    </xf>
    <xf numFmtId="49" fontId="6" fillId="0" borderId="56" xfId="1" applyNumberFormat="1" applyFont="1" applyBorder="1" applyAlignment="1">
      <alignment horizontal="center" vertical="center"/>
    </xf>
    <xf numFmtId="0" fontId="6" fillId="0" borderId="56" xfId="0" applyFont="1" applyBorder="1" applyAlignment="1">
      <alignment horizontal="left" vertical="top" wrapText="1"/>
    </xf>
    <xf numFmtId="0" fontId="6" fillId="0" borderId="56" xfId="0" applyFont="1" applyBorder="1" applyAlignment="1">
      <alignment horizontal="center" vertical="center"/>
    </xf>
    <xf numFmtId="4" fontId="6" fillId="0" borderId="56" xfId="1" applyNumberFormat="1" applyFont="1" applyBorder="1" applyAlignment="1">
      <alignment horizontal="center" vertical="center"/>
    </xf>
    <xf numFmtId="4" fontId="3" fillId="0" borderId="56" xfId="1" applyNumberFormat="1" applyFont="1" applyFill="1" applyBorder="1" applyAlignment="1">
      <alignment horizontal="center" vertical="center"/>
    </xf>
    <xf numFmtId="4" fontId="6" fillId="0" borderId="56" xfId="1" applyNumberFormat="1" applyFont="1" applyFill="1" applyBorder="1" applyAlignment="1">
      <alignment horizontal="center" vertical="center"/>
    </xf>
    <xf numFmtId="4" fontId="3" fillId="0" borderId="56" xfId="1" applyNumberFormat="1" applyFont="1" applyBorder="1" applyAlignment="1">
      <alignment horizontal="center" vertical="center"/>
    </xf>
    <xf numFmtId="0" fontId="6" fillId="0" borderId="56" xfId="0" applyFont="1" applyBorder="1" applyAlignment="1">
      <alignment horizontal="center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4" fontId="3" fillId="0" borderId="23" xfId="1" applyNumberFormat="1" applyFont="1" applyFill="1" applyAlignment="1">
      <alignment horizontal="center"/>
    </xf>
    <xf numFmtId="165" fontId="6" fillId="0" borderId="22" xfId="1" applyNumberFormat="1" applyFont="1" applyFill="1" applyBorder="1" applyAlignment="1">
      <alignment horizontal="center" vertical="center"/>
    </xf>
    <xf numFmtId="4" fontId="6" fillId="0" borderId="21" xfId="1" applyNumberFormat="1" applyFont="1" applyFill="1" applyBorder="1" applyAlignment="1">
      <alignment horizontal="center" vertical="center"/>
    </xf>
    <xf numFmtId="2" fontId="3" fillId="0" borderId="56" xfId="0" applyNumberFormat="1" applyFont="1" applyBorder="1" applyAlignment="1">
      <alignment horizontal="center"/>
    </xf>
    <xf numFmtId="4" fontId="3" fillId="0" borderId="56" xfId="0" applyNumberFormat="1" applyFont="1" applyBorder="1" applyAlignment="1">
      <alignment horizontal="center" vertical="center"/>
    </xf>
    <xf numFmtId="4" fontId="3" fillId="0" borderId="23" xfId="1" applyNumberFormat="1" applyFont="1"/>
    <xf numFmtId="4" fontId="3" fillId="0" borderId="23" xfId="1" applyNumberFormat="1" applyFont="1" applyFill="1"/>
    <xf numFmtId="49" fontId="6" fillId="0" borderId="59" xfId="1" applyNumberFormat="1" applyFont="1" applyFill="1" applyBorder="1" applyAlignment="1">
      <alignment horizontal="center" vertical="center"/>
    </xf>
    <xf numFmtId="0" fontId="3" fillId="0" borderId="56" xfId="1" applyFont="1" applyFill="1" applyBorder="1" applyAlignment="1">
      <alignment horizontal="left" vertical="center"/>
    </xf>
    <xf numFmtId="0" fontId="3" fillId="0" borderId="56" xfId="1" applyFont="1" applyFill="1" applyBorder="1" applyAlignment="1">
      <alignment horizontal="center" vertical="center"/>
    </xf>
    <xf numFmtId="0" fontId="3" fillId="0" borderId="62" xfId="1" applyFont="1" applyFill="1" applyBorder="1" applyAlignment="1">
      <alignment horizontal="left" vertical="center"/>
    </xf>
    <xf numFmtId="4" fontId="3" fillId="0" borderId="40" xfId="1" applyNumberFormat="1" applyFont="1" applyFill="1" applyBorder="1" applyAlignment="1">
      <alignment horizontal="center" vertical="center"/>
    </xf>
    <xf numFmtId="4" fontId="3" fillId="0" borderId="42" xfId="1" applyNumberFormat="1" applyFont="1" applyFill="1" applyBorder="1" applyAlignment="1">
      <alignment horizontal="center" vertical="center"/>
    </xf>
    <xf numFmtId="4" fontId="3" fillId="0" borderId="41" xfId="1" applyNumberFormat="1" applyFont="1" applyFill="1" applyBorder="1" applyAlignment="1">
      <alignment horizontal="center" vertical="center"/>
    </xf>
    <xf numFmtId="4" fontId="3" fillId="0" borderId="43" xfId="1" applyNumberFormat="1" applyFont="1" applyFill="1" applyBorder="1" applyAlignment="1">
      <alignment horizontal="center" vertical="center"/>
    </xf>
    <xf numFmtId="0" fontId="3" fillId="0" borderId="36" xfId="1" applyFont="1" applyFill="1" applyBorder="1" applyAlignment="1">
      <alignment horizontal="left" vertical="center" wrapText="1"/>
    </xf>
    <xf numFmtId="0" fontId="3" fillId="0" borderId="37" xfId="1" applyFont="1" applyFill="1" applyBorder="1" applyAlignment="1">
      <alignment horizontal="left" vertical="center"/>
    </xf>
    <xf numFmtId="0" fontId="3" fillId="0" borderId="39" xfId="1" applyFont="1" applyFill="1" applyBorder="1" applyAlignment="1">
      <alignment horizontal="left" vertical="center"/>
    </xf>
    <xf numFmtId="49" fontId="3" fillId="0" borderId="14" xfId="1" applyNumberFormat="1" applyFont="1" applyFill="1" applyBorder="1" applyAlignment="1">
      <alignment horizontal="center" vertical="center"/>
    </xf>
    <xf numFmtId="0" fontId="3" fillId="0" borderId="23" xfId="2" applyFont="1"/>
    <xf numFmtId="0" fontId="3" fillId="0" borderId="23" xfId="2" applyFont="1" applyAlignment="1">
      <alignment horizontal="right"/>
    </xf>
    <xf numFmtId="0" fontId="6" fillId="0" borderId="36" xfId="1" applyFont="1" applyFill="1" applyBorder="1" applyAlignment="1">
      <alignment horizontal="left" vertical="center" wrapText="1"/>
    </xf>
    <xf numFmtId="0" fontId="3" fillId="0" borderId="62" xfId="1" applyFont="1" applyBorder="1" applyAlignment="1">
      <alignment horizontal="left" vertical="center"/>
    </xf>
    <xf numFmtId="0" fontId="3" fillId="0" borderId="62" xfId="0" applyFont="1" applyBorder="1" applyAlignment="1">
      <alignment horizontal="center"/>
    </xf>
    <xf numFmtId="4" fontId="3" fillId="0" borderId="62" xfId="1" applyNumberFormat="1" applyFont="1" applyBorder="1" applyAlignment="1">
      <alignment horizontal="center" vertical="center"/>
    </xf>
    <xf numFmtId="0" fontId="6" fillId="0" borderId="63" xfId="0" applyFont="1" applyBorder="1" applyAlignment="1">
      <alignment horizontal="center"/>
    </xf>
    <xf numFmtId="0" fontId="6" fillId="0" borderId="63" xfId="0" applyFont="1" applyBorder="1"/>
    <xf numFmtId="4" fontId="6" fillId="0" borderId="63" xfId="0" applyNumberFormat="1" applyFont="1" applyBorder="1" applyAlignment="1">
      <alignment horizontal="center"/>
    </xf>
    <xf numFmtId="0" fontId="6" fillId="0" borderId="56" xfId="1" applyFont="1" applyFill="1" applyBorder="1" applyAlignment="1">
      <alignment horizontal="center" vertical="center"/>
    </xf>
    <xf numFmtId="165" fontId="3" fillId="0" borderId="23" xfId="1" applyNumberFormat="1" applyFont="1" applyFill="1"/>
    <xf numFmtId="0" fontId="7" fillId="0" borderId="23" xfId="2" applyFont="1" applyAlignment="1">
      <alignment horizontal="center"/>
    </xf>
    <xf numFmtId="0" fontId="3" fillId="0" borderId="23" xfId="2" applyFont="1" applyAlignment="1">
      <alignment horizontal="right"/>
    </xf>
    <xf numFmtId="0" fontId="3" fillId="0" borderId="23" xfId="0" applyFont="1" applyBorder="1" applyAlignment="1">
      <alignment horizontal="right" vertical="top"/>
    </xf>
    <xf numFmtId="0" fontId="3" fillId="0" borderId="23" xfId="2" applyFont="1" applyBorder="1" applyAlignment="1">
      <alignment horizontal="right" vertical="top"/>
    </xf>
    <xf numFmtId="0" fontId="5" fillId="0" borderId="23" xfId="2" applyFont="1" applyBorder="1" applyAlignment="1">
      <alignment horizontal="right" vertical="top"/>
    </xf>
    <xf numFmtId="0" fontId="4" fillId="0" borderId="23" xfId="2" applyFont="1" applyBorder="1" applyAlignment="1">
      <alignment horizontal="right" vertical="top"/>
    </xf>
    <xf numFmtId="0" fontId="9" fillId="0" borderId="56" xfId="2" applyFont="1" applyBorder="1" applyAlignment="1">
      <alignment horizontal="center" vertical="top"/>
    </xf>
    <xf numFmtId="0" fontId="4" fillId="0" borderId="23" xfId="2" applyFont="1" applyBorder="1" applyAlignment="1">
      <alignment horizontal="center" vertical="top"/>
    </xf>
    <xf numFmtId="0" fontId="1" fillId="0" borderId="23" xfId="2" applyFont="1" applyBorder="1" applyAlignment="1">
      <alignment horizontal="center" vertical="top"/>
    </xf>
    <xf numFmtId="0" fontId="6" fillId="0" borderId="0" xfId="0" applyFont="1" applyAlignment="1">
      <alignment horizontal="center"/>
    </xf>
    <xf numFmtId="0" fontId="11" fillId="0" borderId="7" xfId="0" applyFont="1" applyBorder="1" applyAlignment="1">
      <alignment horizontal="center" wrapText="1"/>
    </xf>
    <xf numFmtId="0" fontId="11" fillId="0" borderId="8" xfId="0" applyFont="1" applyBorder="1" applyAlignment="1">
      <alignment horizontal="center" wrapText="1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wrapText="1"/>
    </xf>
    <xf numFmtId="0" fontId="11" fillId="0" borderId="2" xfId="0" applyFont="1" applyBorder="1" applyAlignment="1">
      <alignment horizontal="right" vertical="top"/>
    </xf>
    <xf numFmtId="0" fontId="11" fillId="0" borderId="0" xfId="0" applyFont="1" applyAlignment="1">
      <alignment horizontal="right"/>
    </xf>
    <xf numFmtId="0" fontId="1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horizontal="center" vertical="top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24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0" fontId="1" fillId="0" borderId="54" xfId="0" applyFont="1" applyBorder="1" applyAlignment="1">
      <alignment horizontal="center" vertical="center" wrapText="1"/>
    </xf>
    <xf numFmtId="0" fontId="1" fillId="0" borderId="51" xfId="0" applyFont="1" applyBorder="1" applyAlignment="1">
      <alignment horizontal="center" vertical="center"/>
    </xf>
    <xf numFmtId="0" fontId="1" fillId="0" borderId="55" xfId="0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6" fillId="0" borderId="23" xfId="1" applyFont="1" applyFill="1" applyAlignment="1">
      <alignment horizontal="center"/>
    </xf>
    <xf numFmtId="0" fontId="6" fillId="0" borderId="23" xfId="1" applyFont="1" applyFill="1" applyBorder="1" applyAlignment="1">
      <alignment horizontal="center" vertical="top" wrapText="1"/>
    </xf>
    <xf numFmtId="0" fontId="4" fillId="0" borderId="23" xfId="2" applyFont="1" applyFill="1" applyBorder="1" applyAlignment="1">
      <alignment horizontal="right" vertical="center"/>
    </xf>
    <xf numFmtId="0" fontId="3" fillId="0" borderId="23" xfId="1" applyFont="1" applyFill="1" applyBorder="1" applyAlignment="1">
      <alignment horizontal="right" vertical="top"/>
    </xf>
    <xf numFmtId="0" fontId="6" fillId="0" borderId="28" xfId="1" applyFont="1" applyFill="1" applyBorder="1" applyAlignment="1">
      <alignment horizontal="left" vertical="top"/>
    </xf>
    <xf numFmtId="0" fontId="3" fillId="0" borderId="48" xfId="1" applyFont="1" applyFill="1" applyBorder="1" applyAlignment="1">
      <alignment horizontal="left" vertical="top"/>
    </xf>
    <xf numFmtId="0" fontId="3" fillId="0" borderId="59" xfId="1" applyFont="1" applyFill="1" applyBorder="1" applyAlignment="1">
      <alignment horizontal="left" vertical="top"/>
    </xf>
    <xf numFmtId="0" fontId="4" fillId="0" borderId="23" xfId="2" applyFont="1" applyFill="1" applyAlignment="1">
      <alignment horizontal="right" vertical="center"/>
    </xf>
    <xf numFmtId="0" fontId="6" fillId="0" borderId="23" xfId="1" applyFont="1" applyAlignment="1">
      <alignment horizontal="center"/>
    </xf>
    <xf numFmtId="0" fontId="3" fillId="0" borderId="23" xfId="1" applyFont="1" applyBorder="1" applyAlignment="1">
      <alignment horizontal="right" vertical="top"/>
    </xf>
    <xf numFmtId="0" fontId="6" fillId="0" borderId="20" xfId="1" applyFont="1" applyBorder="1" applyAlignment="1">
      <alignment horizontal="left"/>
    </xf>
    <xf numFmtId="0" fontId="6" fillId="0" borderId="17" xfId="1" applyFont="1" applyBorder="1" applyAlignment="1">
      <alignment horizontal="left"/>
    </xf>
    <xf numFmtId="0" fontId="6" fillId="0" borderId="21" xfId="1" applyFont="1" applyBorder="1" applyAlignment="1">
      <alignment horizontal="left"/>
    </xf>
    <xf numFmtId="0" fontId="6" fillId="0" borderId="23" xfId="1" applyFont="1" applyBorder="1" applyAlignment="1">
      <alignment horizontal="center" vertical="top" wrapText="1"/>
    </xf>
    <xf numFmtId="0" fontId="4" fillId="0" borderId="23" xfId="1" applyFont="1" applyBorder="1" applyAlignment="1">
      <alignment horizontal="right" vertical="top"/>
    </xf>
    <xf numFmtId="0" fontId="6" fillId="0" borderId="23" xfId="1" applyFont="1" applyBorder="1" applyAlignment="1">
      <alignment horizontal="center" vertical="top"/>
    </xf>
    <xf numFmtId="0" fontId="4" fillId="0" borderId="23" xfId="1" applyFont="1" applyAlignment="1">
      <alignment horizontal="center"/>
    </xf>
    <xf numFmtId="0" fontId="1" fillId="0" borderId="45" xfId="1" applyFont="1" applyBorder="1" applyAlignment="1">
      <alignment horizontal="right" vertical="top"/>
    </xf>
    <xf numFmtId="0" fontId="11" fillId="0" borderId="23" xfId="1" applyAlignment="1">
      <alignment horizontal="right"/>
    </xf>
    <xf numFmtId="0" fontId="4" fillId="0" borderId="49" xfId="1" applyFont="1" applyBorder="1" applyAlignment="1">
      <alignment horizontal="right" vertical="top"/>
    </xf>
    <xf numFmtId="0" fontId="7" fillId="0" borderId="23" xfId="1" applyFont="1" applyBorder="1" applyAlignment="1">
      <alignment horizontal="center" vertical="top"/>
    </xf>
    <xf numFmtId="0" fontId="16" fillId="0" borderId="23" xfId="1" applyFont="1" applyBorder="1" applyAlignment="1">
      <alignment horizontal="center" vertical="top"/>
    </xf>
    <xf numFmtId="0" fontId="16" fillId="0" borderId="20" xfId="1" applyFont="1" applyBorder="1" applyAlignment="1">
      <alignment horizontal="center" wrapText="1"/>
    </xf>
    <xf numFmtId="0" fontId="16" fillId="0" borderId="17" xfId="1" applyFont="1" applyBorder="1" applyAlignment="1">
      <alignment horizontal="center" wrapText="1"/>
    </xf>
    <xf numFmtId="0" fontId="7" fillId="0" borderId="45" xfId="1" applyFont="1" applyBorder="1" applyAlignment="1">
      <alignment horizontal="center" vertical="top" wrapText="1"/>
    </xf>
    <xf numFmtId="0" fontId="7" fillId="0" borderId="27" xfId="1" applyFont="1" applyBorder="1" applyAlignment="1">
      <alignment horizontal="center" vertical="top" wrapText="1"/>
    </xf>
    <xf numFmtId="0" fontId="4" fillId="0" borderId="23" xfId="1" applyFont="1" applyAlignment="1">
      <alignment horizontal="right"/>
    </xf>
    <xf numFmtId="0" fontId="7" fillId="0" borderId="23" xfId="1" applyFont="1" applyAlignment="1">
      <alignment horizontal="center"/>
    </xf>
    <xf numFmtId="0" fontId="17" fillId="0" borderId="25" xfId="1" applyFont="1" applyBorder="1" applyAlignment="1">
      <alignment horizontal="center"/>
    </xf>
    <xf numFmtId="0" fontId="17" fillId="0" borderId="56" xfId="1" applyFont="1" applyBorder="1" applyAlignment="1">
      <alignment horizontal="center" vertical="center"/>
    </xf>
    <xf numFmtId="0" fontId="10" fillId="0" borderId="23" xfId="1" applyFont="1" applyBorder="1" applyAlignment="1">
      <alignment horizontal="center" vertical="top"/>
    </xf>
    <xf numFmtId="0" fontId="17" fillId="0" borderId="23" xfId="1" applyFont="1" applyBorder="1" applyAlignment="1">
      <alignment horizontal="right" vertical="top"/>
    </xf>
    <xf numFmtId="0" fontId="6" fillId="0" borderId="33" xfId="1" applyFont="1" applyBorder="1" applyAlignment="1">
      <alignment horizontal="left" vertical="center" wrapText="1"/>
    </xf>
    <xf numFmtId="0" fontId="6" fillId="0" borderId="41" xfId="1" applyFont="1" applyBorder="1" applyAlignment="1">
      <alignment horizontal="left" vertical="center" wrapText="1"/>
    </xf>
    <xf numFmtId="0" fontId="6" fillId="0" borderId="58" xfId="1" applyFont="1" applyBorder="1" applyAlignment="1">
      <alignment horizontal="left" vertical="center" wrapText="1"/>
    </xf>
    <xf numFmtId="0" fontId="3" fillId="0" borderId="61" xfId="0" applyFont="1" applyBorder="1" applyAlignment="1">
      <alignment horizontal="center" vertical="top"/>
    </xf>
    <xf numFmtId="0" fontId="6" fillId="0" borderId="61" xfId="0" applyFont="1" applyBorder="1" applyAlignment="1">
      <alignment horizontal="center" vertical="top"/>
    </xf>
    <xf numFmtId="0" fontId="3" fillId="0" borderId="3" xfId="0" applyFont="1" applyBorder="1" applyAlignment="1">
      <alignment horizontal="right" vertical="top"/>
    </xf>
    <xf numFmtId="0" fontId="3" fillId="0" borderId="19" xfId="0" applyFont="1" applyBorder="1" applyAlignment="1">
      <alignment horizontal="right" vertical="top"/>
    </xf>
    <xf numFmtId="0" fontId="6" fillId="0" borderId="23" xfId="0" applyFont="1" applyBorder="1" applyAlignment="1">
      <alignment horizontal="right" vertical="top"/>
    </xf>
    <xf numFmtId="0" fontId="6" fillId="0" borderId="18" xfId="0" applyFont="1" applyBorder="1" applyAlignment="1">
      <alignment horizontal="center" vertical="top" wrapText="1"/>
    </xf>
  </cellXfs>
  <cellStyles count="3">
    <cellStyle name="Обычный" xfId="0" builtinId="0"/>
    <cellStyle name="Обычный 2" xfId="1"/>
    <cellStyle name="Обычный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32"/>
  <sheetViews>
    <sheetView workbookViewId="0">
      <selection activeCell="A9" sqref="A9:E9"/>
    </sheetView>
  </sheetViews>
  <sheetFormatPr defaultRowHeight="12.75" x14ac:dyDescent="0.2"/>
  <cols>
    <col min="1" max="1" width="23.85546875" style="20" customWidth="1"/>
    <col min="2" max="2" width="69.42578125" style="20" customWidth="1"/>
    <col min="3" max="5" width="18.42578125" style="20" customWidth="1"/>
    <col min="6" max="6" width="12.7109375" style="20" customWidth="1"/>
    <col min="7" max="16384" width="9.140625" style="20"/>
  </cols>
  <sheetData>
    <row r="2" spans="1:7" ht="15" x14ac:dyDescent="0.2">
      <c r="A2" s="308" t="s">
        <v>330</v>
      </c>
      <c r="B2" s="308"/>
      <c r="C2" s="308"/>
      <c r="D2" s="308"/>
      <c r="E2" s="308"/>
    </row>
    <row r="3" spans="1:7" ht="15" x14ac:dyDescent="0.25">
      <c r="A3" s="294"/>
      <c r="B3" s="294"/>
      <c r="C3" s="295"/>
      <c r="D3" s="294"/>
      <c r="E3" s="294"/>
      <c r="G3" s="21"/>
    </row>
    <row r="4" spans="1:7" ht="15" x14ac:dyDescent="0.2">
      <c r="A4" s="308" t="s">
        <v>343</v>
      </c>
      <c r="B4" s="308"/>
      <c r="C4" s="308"/>
      <c r="D4" s="308"/>
      <c r="E4" s="308"/>
    </row>
    <row r="5" spans="1:7" ht="15" hidden="1" x14ac:dyDescent="0.2">
      <c r="A5" s="307"/>
      <c r="B5" s="307"/>
      <c r="C5" s="307"/>
      <c r="D5" s="307"/>
      <c r="E5" s="307"/>
    </row>
    <row r="6" spans="1:7" ht="15" x14ac:dyDescent="0.25">
      <c r="A6" s="306" t="s">
        <v>254</v>
      </c>
      <c r="B6" s="306"/>
      <c r="C6" s="306"/>
      <c r="D6" s="306"/>
      <c r="E6" s="306"/>
    </row>
    <row r="7" spans="1:7" x14ac:dyDescent="0.2">
      <c r="C7" s="22"/>
    </row>
    <row r="9" spans="1:7" x14ac:dyDescent="0.2">
      <c r="A9" s="312" t="s">
        <v>0</v>
      </c>
      <c r="B9" s="312"/>
      <c r="C9" s="312"/>
      <c r="D9" s="312"/>
      <c r="E9" s="312"/>
    </row>
    <row r="10" spans="1:7" x14ac:dyDescent="0.2">
      <c r="A10" s="313" t="s">
        <v>2</v>
      </c>
      <c r="B10" s="313"/>
      <c r="C10" s="313"/>
      <c r="D10" s="313"/>
      <c r="E10" s="313"/>
    </row>
    <row r="11" spans="1:7" x14ac:dyDescent="0.2">
      <c r="A11" s="313" t="s">
        <v>256</v>
      </c>
      <c r="B11" s="313"/>
      <c r="C11" s="313"/>
      <c r="D11" s="313"/>
      <c r="E11" s="313"/>
    </row>
    <row r="13" spans="1:7" x14ac:dyDescent="0.2">
      <c r="A13" s="309" t="s">
        <v>323</v>
      </c>
      <c r="B13" s="310"/>
      <c r="C13" s="310"/>
      <c r="D13" s="310"/>
      <c r="E13" s="310"/>
    </row>
    <row r="14" spans="1:7" ht="28.5" x14ac:dyDescent="0.2">
      <c r="A14" s="77" t="s">
        <v>88</v>
      </c>
      <c r="B14" s="76" t="s">
        <v>89</v>
      </c>
      <c r="C14" s="75">
        <v>2018</v>
      </c>
      <c r="D14" s="75">
        <v>2019</v>
      </c>
      <c r="E14" s="75">
        <v>2020</v>
      </c>
    </row>
    <row r="15" spans="1:7" ht="39.75" customHeight="1" x14ac:dyDescent="0.2">
      <c r="A15" s="79" t="s">
        <v>241</v>
      </c>
      <c r="B15" s="78" t="s">
        <v>3</v>
      </c>
      <c r="C15" s="72">
        <f>C16+C18</f>
        <v>4248.7</v>
      </c>
      <c r="D15" s="72">
        <f t="shared" ref="D15:E15" si="0">D16+D18</f>
        <v>4568.2</v>
      </c>
      <c r="E15" s="72">
        <f t="shared" si="0"/>
        <v>4753.9000000000005</v>
      </c>
    </row>
    <row r="16" spans="1:7" ht="39.75" customHeight="1" x14ac:dyDescent="0.2">
      <c r="A16" s="79" t="s">
        <v>242</v>
      </c>
      <c r="B16" s="78" t="s">
        <v>4</v>
      </c>
      <c r="C16" s="73">
        <f>C17</f>
        <v>225</v>
      </c>
      <c r="D16" s="73">
        <f t="shared" ref="D16:E16" si="1">D17</f>
        <v>237.5</v>
      </c>
      <c r="E16" s="73">
        <f t="shared" si="1"/>
        <v>254.3</v>
      </c>
    </row>
    <row r="17" spans="1:5" ht="39.75" customHeight="1" x14ac:dyDescent="0.2">
      <c r="A17" s="71" t="s">
        <v>141</v>
      </c>
      <c r="B17" s="78" t="s">
        <v>5</v>
      </c>
      <c r="C17" s="74">
        <v>225</v>
      </c>
      <c r="D17" s="76">
        <f>237.5</f>
        <v>237.5</v>
      </c>
      <c r="E17" s="76">
        <v>254.3</v>
      </c>
    </row>
    <row r="18" spans="1:5" ht="39.75" customHeight="1" x14ac:dyDescent="0.2">
      <c r="A18" s="79" t="s">
        <v>243</v>
      </c>
      <c r="B18" s="80" t="s">
        <v>142</v>
      </c>
      <c r="C18" s="73">
        <f>C19</f>
        <v>4023.7</v>
      </c>
      <c r="D18" s="73">
        <f t="shared" ref="D18:E19" si="2">D19</f>
        <v>4330.7</v>
      </c>
      <c r="E18" s="73">
        <f t="shared" si="2"/>
        <v>4499.6000000000004</v>
      </c>
    </row>
    <row r="19" spans="1:5" ht="39.75" customHeight="1" x14ac:dyDescent="0.2">
      <c r="A19" s="71" t="s">
        <v>244</v>
      </c>
      <c r="B19" s="81" t="s">
        <v>143</v>
      </c>
      <c r="C19" s="74">
        <f>C20</f>
        <v>4023.7</v>
      </c>
      <c r="D19" s="74">
        <f t="shared" si="2"/>
        <v>4330.7</v>
      </c>
      <c r="E19" s="74">
        <f t="shared" si="2"/>
        <v>4499.6000000000004</v>
      </c>
    </row>
    <row r="20" spans="1:5" ht="47.25" customHeight="1" x14ac:dyDescent="0.2">
      <c r="A20" s="71" t="s">
        <v>144</v>
      </c>
      <c r="B20" s="81" t="s">
        <v>145</v>
      </c>
      <c r="C20" s="74">
        <v>4023.7</v>
      </c>
      <c r="D20" s="76">
        <f>4224.9+105.8</f>
        <v>4330.7</v>
      </c>
      <c r="E20" s="76">
        <f>4393.8+105.8</f>
        <v>4499.6000000000004</v>
      </c>
    </row>
    <row r="21" spans="1:5" ht="39.75" customHeight="1" x14ac:dyDescent="0.2">
      <c r="A21" s="79" t="s">
        <v>245</v>
      </c>
      <c r="B21" s="78" t="s">
        <v>6</v>
      </c>
      <c r="C21" s="75">
        <f>C22+C27</f>
        <v>32629.399999999998</v>
      </c>
      <c r="D21" s="75">
        <f t="shared" ref="D21:E21" si="3">D22+D27</f>
        <v>32454</v>
      </c>
      <c r="E21" s="75">
        <f t="shared" si="3"/>
        <v>33740.799999999996</v>
      </c>
    </row>
    <row r="22" spans="1:5" ht="39.75" customHeight="1" x14ac:dyDescent="0.2">
      <c r="A22" s="79" t="s">
        <v>246</v>
      </c>
      <c r="B22" s="82" t="s">
        <v>203</v>
      </c>
      <c r="C22" s="76">
        <f>C23</f>
        <v>7007.5</v>
      </c>
      <c r="D22" s="76">
        <f t="shared" ref="D22:E22" si="4">D23</f>
        <v>5635.3</v>
      </c>
      <c r="E22" s="76">
        <f t="shared" si="4"/>
        <v>5853.9</v>
      </c>
    </row>
    <row r="23" spans="1:5" ht="39.75" customHeight="1" x14ac:dyDescent="0.2">
      <c r="A23" s="71" t="s">
        <v>177</v>
      </c>
      <c r="B23" s="81" t="s">
        <v>178</v>
      </c>
      <c r="C23" s="76">
        <f>C25</f>
        <v>7007.5</v>
      </c>
      <c r="D23" s="76">
        <f t="shared" ref="D23:E23" si="5">D25</f>
        <v>5635.3</v>
      </c>
      <c r="E23" s="76">
        <f t="shared" si="5"/>
        <v>5853.9</v>
      </c>
    </row>
    <row r="24" spans="1:5" ht="39.75" customHeight="1" x14ac:dyDescent="0.2">
      <c r="A24" s="71" t="s">
        <v>179</v>
      </c>
      <c r="B24" s="81" t="s">
        <v>236</v>
      </c>
      <c r="C24" s="76">
        <f>C25</f>
        <v>7007.5</v>
      </c>
      <c r="D24" s="76">
        <f t="shared" ref="D24:E24" si="6">D25</f>
        <v>5635.3</v>
      </c>
      <c r="E24" s="76">
        <f t="shared" si="6"/>
        <v>5853.9</v>
      </c>
    </row>
    <row r="25" spans="1:5" ht="39.75" customHeight="1" x14ac:dyDescent="0.2">
      <c r="A25" s="71" t="s">
        <v>179</v>
      </c>
      <c r="B25" s="81" t="s">
        <v>7</v>
      </c>
      <c r="C25" s="76">
        <v>7007.5</v>
      </c>
      <c r="D25" s="76">
        <v>5635.3</v>
      </c>
      <c r="E25" s="76">
        <v>5853.9</v>
      </c>
    </row>
    <row r="26" spans="1:5" ht="39.75" customHeight="1" x14ac:dyDescent="0.2">
      <c r="A26" s="71" t="s">
        <v>205</v>
      </c>
      <c r="B26" s="81" t="s">
        <v>237</v>
      </c>
      <c r="C26" s="76">
        <f>C27</f>
        <v>25621.899999999998</v>
      </c>
      <c r="D26" s="76">
        <f t="shared" ref="D26:E27" si="7">D27</f>
        <v>26818.7</v>
      </c>
      <c r="E26" s="76">
        <f t="shared" si="7"/>
        <v>27886.899999999998</v>
      </c>
    </row>
    <row r="27" spans="1:5" ht="39.75" customHeight="1" x14ac:dyDescent="0.2">
      <c r="A27" s="71" t="s">
        <v>207</v>
      </c>
      <c r="B27" s="81" t="s">
        <v>206</v>
      </c>
      <c r="C27" s="76">
        <f>C28</f>
        <v>25621.899999999998</v>
      </c>
      <c r="D27" s="76">
        <f t="shared" si="7"/>
        <v>26818.7</v>
      </c>
      <c r="E27" s="76">
        <f t="shared" si="7"/>
        <v>27886.899999999998</v>
      </c>
    </row>
    <row r="28" spans="1:5" ht="47.25" customHeight="1" x14ac:dyDescent="0.2">
      <c r="A28" s="71" t="s">
        <v>238</v>
      </c>
      <c r="B28" s="81" t="s">
        <v>240</v>
      </c>
      <c r="C28" s="76">
        <f>105.8+25516.1</f>
        <v>25621.899999999998</v>
      </c>
      <c r="D28" s="76">
        <f>105.8+26712.9</f>
        <v>26818.7</v>
      </c>
      <c r="E28" s="76">
        <f>105.8+27781.1</f>
        <v>27886.899999999998</v>
      </c>
    </row>
    <row r="29" spans="1:5" ht="39.75" customHeight="1" x14ac:dyDescent="0.2">
      <c r="A29" s="311" t="s">
        <v>87</v>
      </c>
      <c r="B29" s="311"/>
      <c r="C29" s="73">
        <f>C21+C15</f>
        <v>36878.1</v>
      </c>
      <c r="D29" s="75">
        <f t="shared" ref="D29" si="8">D21+D15</f>
        <v>37022.199999999997</v>
      </c>
      <c r="E29" s="75">
        <f>E21+E15</f>
        <v>38494.699999999997</v>
      </c>
    </row>
    <row r="32" spans="1:5" ht="15.75" x14ac:dyDescent="0.25">
      <c r="A32" s="305" t="s">
        <v>255</v>
      </c>
      <c r="B32" s="305"/>
      <c r="C32" s="305"/>
      <c r="D32" s="305"/>
      <c r="E32" s="305"/>
    </row>
  </sheetData>
  <mergeCells count="10">
    <mergeCell ref="A32:E32"/>
    <mergeCell ref="A6:E6"/>
    <mergeCell ref="A5:E5"/>
    <mergeCell ref="A4:E4"/>
    <mergeCell ref="A2:E2"/>
    <mergeCell ref="A13:E13"/>
    <mergeCell ref="A29:B29"/>
    <mergeCell ref="A9:E9"/>
    <mergeCell ref="A10:E10"/>
    <mergeCell ref="A11:E11"/>
  </mergeCells>
  <pageMargins left="0.7" right="0.7" top="0.75" bottom="0.75" header="0.3" footer="0.3"/>
  <pageSetup paperSize="9" scale="6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0"/>
  <sheetViews>
    <sheetView workbookViewId="0">
      <selection activeCell="A51" sqref="A51"/>
    </sheetView>
  </sheetViews>
  <sheetFormatPr defaultRowHeight="12.75" x14ac:dyDescent="0.2"/>
  <cols>
    <col min="1" max="1" width="9.140625" style="8"/>
    <col min="2" max="2" width="23.28515625" style="8" customWidth="1"/>
    <col min="3" max="3" width="74.28515625" style="8" customWidth="1"/>
    <col min="4" max="16384" width="9.140625" style="8"/>
  </cols>
  <sheetData>
    <row r="1" spans="1:3" x14ac:dyDescent="0.2">
      <c r="A1" s="320" t="s">
        <v>104</v>
      </c>
      <c r="B1" s="321"/>
      <c r="C1" s="321"/>
    </row>
    <row r="3" spans="1:3" s="1" customFormat="1" x14ac:dyDescent="0.2">
      <c r="C3" s="9" t="str">
        <f>'Приложение 1 (2)'!A4</f>
        <v xml:space="preserve">к решению Инкерманского городского Совета от 29.12.2017 г. № 14/__ </v>
      </c>
    </row>
    <row r="4" spans="1:3" s="1" customFormat="1" x14ac:dyDescent="0.2">
      <c r="C4" s="9">
        <f>'Приложение 1 (2)'!A5</f>
        <v>0</v>
      </c>
    </row>
    <row r="5" spans="1:3" s="1" customFormat="1" x14ac:dyDescent="0.2">
      <c r="A5" s="332" t="str">
        <f>'Приложение 1 (2)'!A6:C6</f>
        <v>"О бюджете города Инкермана на 2018-2020 годы"</v>
      </c>
      <c r="B5" s="332"/>
      <c r="C5" s="332"/>
    </row>
    <row r="6" spans="1:3" ht="27.75" customHeight="1" x14ac:dyDescent="0.2">
      <c r="A6" s="322" t="s">
        <v>1</v>
      </c>
      <c r="B6" s="322"/>
      <c r="C6" s="322"/>
    </row>
    <row r="7" spans="1:3" x14ac:dyDescent="0.2">
      <c r="A7" s="323" t="s">
        <v>2</v>
      </c>
      <c r="B7" s="324"/>
      <c r="C7" s="324"/>
    </row>
    <row r="8" spans="1:3" x14ac:dyDescent="0.2">
      <c r="A8" s="323" t="s">
        <v>146</v>
      </c>
      <c r="B8" s="325"/>
      <c r="C8" s="325"/>
    </row>
    <row r="9" spans="1:3" ht="8.25" customHeight="1" thickBot="1" x14ac:dyDescent="0.25"/>
    <row r="10" spans="1:3" ht="13.5" thickBot="1" x14ac:dyDescent="0.25">
      <c r="A10" s="315" t="s">
        <v>105</v>
      </c>
      <c r="B10" s="316"/>
      <c r="C10" s="317" t="s">
        <v>106</v>
      </c>
    </row>
    <row r="11" spans="1:3" ht="39" thickBot="1" x14ac:dyDescent="0.25">
      <c r="A11" s="10" t="s">
        <v>107</v>
      </c>
      <c r="B11" s="11" t="s">
        <v>108</v>
      </c>
      <c r="C11" s="318"/>
    </row>
    <row r="12" spans="1:3" s="1" customFormat="1" ht="13.5" thickBot="1" x14ac:dyDescent="0.25">
      <c r="A12" s="17">
        <v>1</v>
      </c>
      <c r="B12" s="18">
        <v>2</v>
      </c>
      <c r="C12" s="19">
        <v>3</v>
      </c>
    </row>
    <row r="13" spans="1:3" ht="27.75" customHeight="1" thickBot="1" x14ac:dyDescent="0.25">
      <c r="A13" s="4">
        <v>940</v>
      </c>
      <c r="B13" s="319" t="s">
        <v>8</v>
      </c>
      <c r="C13" s="316"/>
    </row>
    <row r="14" spans="1:3" ht="57.75" customHeight="1" thickBot="1" x14ac:dyDescent="0.25">
      <c r="A14" s="2">
        <v>940</v>
      </c>
      <c r="B14" s="40" t="s">
        <v>109</v>
      </c>
      <c r="C14" s="70" t="s">
        <v>201</v>
      </c>
    </row>
    <row r="15" spans="1:3" ht="36.75" customHeight="1" thickBot="1" x14ac:dyDescent="0.25">
      <c r="A15" s="2">
        <v>940</v>
      </c>
      <c r="B15" s="40" t="s">
        <v>110</v>
      </c>
      <c r="C15" s="12" t="s">
        <v>111</v>
      </c>
    </row>
    <row r="16" spans="1:3" ht="46.5" customHeight="1" thickBot="1" x14ac:dyDescent="0.25">
      <c r="A16" s="2">
        <v>940</v>
      </c>
      <c r="B16" s="40" t="s">
        <v>112</v>
      </c>
      <c r="C16" s="13" t="s">
        <v>113</v>
      </c>
    </row>
    <row r="17" spans="1:3" ht="33" customHeight="1" thickBot="1" x14ac:dyDescent="0.25">
      <c r="A17" s="2">
        <v>940</v>
      </c>
      <c r="B17" s="40" t="s">
        <v>114</v>
      </c>
      <c r="C17" s="12" t="s">
        <v>115</v>
      </c>
    </row>
    <row r="18" spans="1:3" ht="38.25" customHeight="1" thickBot="1" x14ac:dyDescent="0.25">
      <c r="A18" s="2">
        <v>940</v>
      </c>
      <c r="B18" s="41" t="s">
        <v>148</v>
      </c>
      <c r="C18" s="15" t="s">
        <v>149</v>
      </c>
    </row>
    <row r="19" spans="1:3" ht="46.5" customHeight="1" thickBot="1" x14ac:dyDescent="0.25">
      <c r="A19" s="2">
        <v>940</v>
      </c>
      <c r="B19" s="40" t="s">
        <v>116</v>
      </c>
      <c r="C19" s="12" t="s">
        <v>117</v>
      </c>
    </row>
    <row r="20" spans="1:3" ht="46.5" customHeight="1" thickBot="1" x14ac:dyDescent="0.25">
      <c r="A20" s="2">
        <v>940</v>
      </c>
      <c r="B20" s="40" t="s">
        <v>118</v>
      </c>
      <c r="C20" s="12" t="s">
        <v>119</v>
      </c>
    </row>
    <row r="21" spans="1:3" ht="59.25" customHeight="1" thickBot="1" x14ac:dyDescent="0.25">
      <c r="A21" s="2">
        <v>940</v>
      </c>
      <c r="B21" s="40" t="s">
        <v>120</v>
      </c>
      <c r="C21" s="12" t="s">
        <v>121</v>
      </c>
    </row>
    <row r="22" spans="1:3" ht="53.25" customHeight="1" thickBot="1" x14ac:dyDescent="0.25">
      <c r="A22" s="2">
        <v>940</v>
      </c>
      <c r="B22" s="40" t="s">
        <v>122</v>
      </c>
      <c r="C22" s="12" t="s">
        <v>123</v>
      </c>
    </row>
    <row r="23" spans="1:3" ht="46.5" customHeight="1" thickBot="1" x14ac:dyDescent="0.25">
      <c r="A23" s="3">
        <v>940</v>
      </c>
      <c r="B23" s="40" t="s">
        <v>124</v>
      </c>
      <c r="C23" s="14" t="s">
        <v>125</v>
      </c>
    </row>
    <row r="24" spans="1:3" ht="46.5" customHeight="1" thickBot="1" x14ac:dyDescent="0.25">
      <c r="A24" s="3">
        <v>940</v>
      </c>
      <c r="B24" s="40" t="s">
        <v>126</v>
      </c>
      <c r="C24" s="12" t="s">
        <v>127</v>
      </c>
    </row>
    <row r="25" spans="1:3" ht="46.5" customHeight="1" thickBot="1" x14ac:dyDescent="0.25">
      <c r="A25" s="3">
        <v>940</v>
      </c>
      <c r="B25" s="40" t="s">
        <v>128</v>
      </c>
      <c r="C25" s="70" t="s">
        <v>202</v>
      </c>
    </row>
    <row r="26" spans="1:3" ht="46.5" customHeight="1" thickBot="1" x14ac:dyDescent="0.25">
      <c r="A26" s="3">
        <v>940</v>
      </c>
      <c r="B26" s="40" t="s">
        <v>129</v>
      </c>
      <c r="C26" s="12" t="s">
        <v>130</v>
      </c>
    </row>
    <row r="27" spans="1:3" ht="46.5" customHeight="1" thickBot="1" x14ac:dyDescent="0.25">
      <c r="A27" s="3">
        <v>940</v>
      </c>
      <c r="B27" s="40" t="s">
        <v>131</v>
      </c>
      <c r="C27" s="12" t="s">
        <v>132</v>
      </c>
    </row>
    <row r="28" spans="1:3" ht="46.5" customHeight="1" thickBot="1" x14ac:dyDescent="0.25">
      <c r="A28" s="3">
        <v>940</v>
      </c>
      <c r="B28" s="40" t="s">
        <v>133</v>
      </c>
      <c r="C28" s="12" t="s">
        <v>134</v>
      </c>
    </row>
    <row r="29" spans="1:3" ht="46.5" customHeight="1" thickBot="1" x14ac:dyDescent="0.25">
      <c r="A29" s="3">
        <v>940</v>
      </c>
      <c r="B29" s="40" t="s">
        <v>135</v>
      </c>
      <c r="C29" s="12" t="s">
        <v>136</v>
      </c>
    </row>
    <row r="30" spans="1:3" ht="46.5" customHeight="1" thickBot="1" x14ac:dyDescent="0.25">
      <c r="A30" s="3">
        <v>940</v>
      </c>
      <c r="B30" s="49" t="s">
        <v>180</v>
      </c>
      <c r="C30" s="70" t="s">
        <v>7</v>
      </c>
    </row>
    <row r="31" spans="1:3" ht="46.5" customHeight="1" thickBot="1" x14ac:dyDescent="0.25">
      <c r="A31" s="3">
        <v>940</v>
      </c>
      <c r="B31" s="114" t="s">
        <v>239</v>
      </c>
      <c r="C31" s="115" t="s">
        <v>240</v>
      </c>
    </row>
    <row r="32" spans="1:3" ht="46.5" customHeight="1" thickBot="1" x14ac:dyDescent="0.25">
      <c r="A32" s="3">
        <v>940</v>
      </c>
      <c r="B32" s="42" t="s">
        <v>90</v>
      </c>
      <c r="C32" s="15" t="s">
        <v>91</v>
      </c>
    </row>
    <row r="33" spans="1:3" ht="46.5" customHeight="1" thickBot="1" x14ac:dyDescent="0.25">
      <c r="A33" s="3">
        <v>940</v>
      </c>
      <c r="B33" s="43" t="s">
        <v>92</v>
      </c>
      <c r="C33" s="16" t="s">
        <v>93</v>
      </c>
    </row>
    <row r="34" spans="1:3" ht="46.5" customHeight="1" thickBot="1" x14ac:dyDescent="0.25">
      <c r="A34" s="3">
        <v>940</v>
      </c>
      <c r="B34" s="41" t="s">
        <v>150</v>
      </c>
      <c r="C34" s="23" t="s">
        <v>151</v>
      </c>
    </row>
    <row r="35" spans="1:3" ht="46.5" customHeight="1" thickBot="1" x14ac:dyDescent="0.25">
      <c r="A35" s="3">
        <v>940</v>
      </c>
      <c r="B35" s="42" t="s">
        <v>147</v>
      </c>
      <c r="C35" s="15" t="s">
        <v>94</v>
      </c>
    </row>
    <row r="36" spans="1:3" ht="46.5" customHeight="1" thickBot="1" x14ac:dyDescent="0.25">
      <c r="A36" s="3">
        <v>940</v>
      </c>
      <c r="B36" s="42" t="s">
        <v>95</v>
      </c>
      <c r="C36" s="15" t="s">
        <v>96</v>
      </c>
    </row>
    <row r="37" spans="1:3" ht="46.5" customHeight="1" thickBot="1" x14ac:dyDescent="0.25">
      <c r="A37" s="3">
        <v>940</v>
      </c>
      <c r="B37" s="49" t="s">
        <v>181</v>
      </c>
      <c r="C37" s="12" t="s">
        <v>137</v>
      </c>
    </row>
    <row r="38" spans="1:3" ht="77.25" thickBot="1" x14ac:dyDescent="0.25">
      <c r="A38" s="3">
        <v>940</v>
      </c>
      <c r="B38" s="43" t="s">
        <v>102</v>
      </c>
      <c r="C38" s="16" t="s">
        <v>103</v>
      </c>
    </row>
    <row r="39" spans="1:3" ht="39" thickBot="1" x14ac:dyDescent="0.25">
      <c r="A39" s="3">
        <v>940</v>
      </c>
      <c r="B39" s="43" t="s">
        <v>204</v>
      </c>
      <c r="C39" s="16" t="s">
        <v>182</v>
      </c>
    </row>
    <row r="40" spans="1:3" ht="42.75" customHeight="1" thickBot="1" x14ac:dyDescent="0.25">
      <c r="A40" s="327" t="s">
        <v>183</v>
      </c>
      <c r="B40" s="328"/>
      <c r="C40" s="329"/>
    </row>
    <row r="41" spans="1:3" ht="28.5" customHeight="1" thickBot="1" x14ac:dyDescent="0.25">
      <c r="A41" s="52">
        <v>182</v>
      </c>
      <c r="B41" s="330" t="s">
        <v>184</v>
      </c>
      <c r="C41" s="331"/>
    </row>
    <row r="42" spans="1:3" ht="51.75" thickBot="1" x14ac:dyDescent="0.25">
      <c r="A42" s="52">
        <v>182</v>
      </c>
      <c r="B42" s="51" t="s">
        <v>185</v>
      </c>
      <c r="C42" s="50" t="s">
        <v>186</v>
      </c>
    </row>
    <row r="43" spans="1:3" ht="64.5" thickBot="1" x14ac:dyDescent="0.25">
      <c r="A43" s="52">
        <v>182</v>
      </c>
      <c r="B43" s="52" t="s">
        <v>187</v>
      </c>
      <c r="C43" s="50" t="s">
        <v>188</v>
      </c>
    </row>
    <row r="44" spans="1:3" ht="26.25" thickBot="1" x14ac:dyDescent="0.25">
      <c r="A44" s="52">
        <v>182</v>
      </c>
      <c r="B44" s="56" t="s">
        <v>189</v>
      </c>
      <c r="C44" s="53" t="s">
        <v>190</v>
      </c>
    </row>
    <row r="45" spans="1:3" ht="51.75" thickBot="1" x14ac:dyDescent="0.25">
      <c r="A45" s="52">
        <v>182</v>
      </c>
      <c r="B45" s="57" t="s">
        <v>191</v>
      </c>
      <c r="C45" s="55" t="s">
        <v>192</v>
      </c>
    </row>
    <row r="46" spans="1:3" ht="26.25" thickBot="1" x14ac:dyDescent="0.25">
      <c r="A46" s="52">
        <v>182</v>
      </c>
      <c r="B46" s="58" t="s">
        <v>193</v>
      </c>
      <c r="C46" s="54" t="s">
        <v>145</v>
      </c>
    </row>
    <row r="47" spans="1:3" x14ac:dyDescent="0.2">
      <c r="A47" s="326"/>
      <c r="B47" s="326"/>
      <c r="C47" s="326"/>
    </row>
    <row r="50" spans="1:3" ht="14.25" x14ac:dyDescent="0.2">
      <c r="A50" s="314" t="str">
        <f>'Приложение 1 (2)'!A32:E32</f>
        <v>Глава города Инкермана                                                                                                      Р.И.Демченко</v>
      </c>
      <c r="B50" s="314"/>
      <c r="C50" s="314"/>
    </row>
  </sheetData>
  <mergeCells count="12">
    <mergeCell ref="A50:C50"/>
    <mergeCell ref="A10:B10"/>
    <mergeCell ref="C10:C11"/>
    <mergeCell ref="B13:C13"/>
    <mergeCell ref="A1:C1"/>
    <mergeCell ref="A6:C6"/>
    <mergeCell ref="A7:C7"/>
    <mergeCell ref="A8:C8"/>
    <mergeCell ref="A47:C47"/>
    <mergeCell ref="A40:C40"/>
    <mergeCell ref="B41:C41"/>
    <mergeCell ref="A5:C5"/>
  </mergeCells>
  <pageMargins left="0.70866141732283472" right="0.70866141732283472" top="0.74803149606299213" bottom="0.74803149606299213" header="0.31496062992125984" footer="0.31496062992125984"/>
  <pageSetup paperSize="9" scale="83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0"/>
  <sheetViews>
    <sheetView workbookViewId="0">
      <selection activeCell="J17" sqref="J17"/>
    </sheetView>
  </sheetViews>
  <sheetFormatPr defaultRowHeight="15" x14ac:dyDescent="0.25"/>
  <cols>
    <col min="1" max="1" width="69.7109375" style="117" customWidth="1"/>
    <col min="2" max="2" width="9.140625" style="122"/>
    <col min="3" max="3" width="9.140625" style="117"/>
    <col min="4" max="4" width="13.140625" style="117" customWidth="1"/>
    <col min="5" max="5" width="11" style="122" customWidth="1"/>
    <col min="6" max="6" width="13.42578125" style="122" customWidth="1"/>
    <col min="7" max="8" width="13.42578125" style="117" customWidth="1"/>
    <col min="9" max="9" width="11" style="117" customWidth="1"/>
    <col min="10" max="10" width="13.7109375" style="117" customWidth="1"/>
    <col min="11" max="16384" width="9.140625" style="117"/>
  </cols>
  <sheetData>
    <row r="1" spans="1:10" x14ac:dyDescent="0.25">
      <c r="A1" s="336" t="s">
        <v>165</v>
      </c>
      <c r="B1" s="336"/>
      <c r="C1" s="336"/>
      <c r="D1" s="336"/>
      <c r="E1" s="336"/>
      <c r="F1" s="336"/>
      <c r="G1" s="336"/>
      <c r="H1" s="336"/>
    </row>
    <row r="3" spans="1:10" s="121" customFormat="1" x14ac:dyDescent="0.2">
      <c r="A3" s="335" t="str">
        <f>'Приложение 2'!C3</f>
        <v xml:space="preserve">к решению Инкерманского городского Совета от 29.12.2017 г. № 14/__ </v>
      </c>
      <c r="B3" s="335"/>
      <c r="C3" s="335"/>
      <c r="D3" s="335"/>
      <c r="E3" s="335"/>
      <c r="F3" s="335"/>
      <c r="G3" s="335"/>
      <c r="H3" s="335"/>
    </row>
    <row r="4" spans="1:10" s="121" customFormat="1" hidden="1" x14ac:dyDescent="0.2">
      <c r="A4" s="340">
        <f>'Приложение 2'!C4</f>
        <v>0</v>
      </c>
      <c r="B4" s="340"/>
      <c r="C4" s="340"/>
      <c r="D4" s="340"/>
      <c r="E4" s="340"/>
      <c r="F4" s="340"/>
      <c r="G4" s="340"/>
      <c r="H4" s="340"/>
    </row>
    <row r="5" spans="1:10" s="121" customFormat="1" x14ac:dyDescent="0.2">
      <c r="A5" s="340" t="str">
        <f>'Приложение 2'!A5:C5</f>
        <v>"О бюджете города Инкермана на 2018-2020 годы"</v>
      </c>
      <c r="B5" s="340"/>
      <c r="C5" s="340"/>
      <c r="D5" s="340"/>
      <c r="E5" s="340"/>
      <c r="F5" s="340"/>
      <c r="G5" s="340"/>
      <c r="H5" s="340"/>
    </row>
    <row r="6" spans="1:10" s="121" customFormat="1" x14ac:dyDescent="0.2">
      <c r="A6" s="118"/>
      <c r="B6" s="119"/>
      <c r="C6" s="118"/>
      <c r="D6" s="119"/>
      <c r="E6" s="118"/>
      <c r="F6" s="120"/>
    </row>
    <row r="8" spans="1:10" ht="15" customHeight="1" x14ac:dyDescent="0.25">
      <c r="A8" s="334" t="s">
        <v>257</v>
      </c>
      <c r="B8" s="334"/>
      <c r="C8" s="334"/>
      <c r="D8" s="334"/>
      <c r="E8" s="334"/>
      <c r="F8" s="334"/>
      <c r="G8" s="334"/>
      <c r="H8" s="334"/>
    </row>
    <row r="9" spans="1:10" ht="15.75" thickBot="1" x14ac:dyDescent="0.3"/>
    <row r="10" spans="1:10" s="126" customFormat="1" ht="57.75" thickBot="1" x14ac:dyDescent="0.25">
      <c r="A10" s="123" t="s">
        <v>10</v>
      </c>
      <c r="B10" s="124" t="s">
        <v>11</v>
      </c>
      <c r="C10" s="125" t="s">
        <v>12</v>
      </c>
      <c r="D10" s="124" t="s">
        <v>13</v>
      </c>
      <c r="E10" s="124" t="s">
        <v>14</v>
      </c>
      <c r="F10" s="272" t="s">
        <v>319</v>
      </c>
      <c r="G10" s="274" t="s">
        <v>320</v>
      </c>
      <c r="H10" s="273" t="s">
        <v>321</v>
      </c>
    </row>
    <row r="11" spans="1:10" s="130" customFormat="1" ht="12.75" thickBot="1" x14ac:dyDescent="0.25">
      <c r="A11" s="127">
        <v>1</v>
      </c>
      <c r="B11" s="128">
        <v>2</v>
      </c>
      <c r="C11" s="128">
        <v>3</v>
      </c>
      <c r="D11" s="128">
        <v>4</v>
      </c>
      <c r="E11" s="128">
        <v>5</v>
      </c>
      <c r="F11" s="129">
        <v>6</v>
      </c>
      <c r="G11" s="128">
        <v>7</v>
      </c>
      <c r="H11" s="129">
        <v>8</v>
      </c>
    </row>
    <row r="12" spans="1:10" ht="42.75" customHeight="1" thickBot="1" x14ac:dyDescent="0.3">
      <c r="A12" s="131" t="s">
        <v>9</v>
      </c>
      <c r="B12" s="132">
        <v>940</v>
      </c>
      <c r="C12" s="133"/>
      <c r="D12" s="133"/>
      <c r="E12" s="123"/>
      <c r="F12" s="276">
        <f>F13+F71+F133+F144+F150+F127+F82</f>
        <v>36878.1</v>
      </c>
      <c r="G12" s="276">
        <f t="shared" ref="G12:H12" si="0">G13+G71+G133+G144+G150+G127+G82</f>
        <v>37022.199999999997</v>
      </c>
      <c r="H12" s="276">
        <f t="shared" si="0"/>
        <v>38494.700000000004</v>
      </c>
      <c r="I12" s="304"/>
    </row>
    <row r="13" spans="1:10" ht="15.75" thickBot="1" x14ac:dyDescent="0.3">
      <c r="A13" s="134" t="s">
        <v>15</v>
      </c>
      <c r="B13" s="132">
        <v>940</v>
      </c>
      <c r="C13" s="135" t="s">
        <v>16</v>
      </c>
      <c r="D13" s="135"/>
      <c r="E13" s="135"/>
      <c r="F13" s="113">
        <f>F15+F20+F29+F50+F55</f>
        <v>12216</v>
      </c>
      <c r="G13" s="113">
        <f t="shared" ref="G13:H13" si="1">G15+G20+G29+G50+G55</f>
        <v>12659.5</v>
      </c>
      <c r="H13" s="113">
        <f t="shared" si="1"/>
        <v>13170.7</v>
      </c>
      <c r="I13" s="281"/>
      <c r="J13" s="136"/>
    </row>
    <row r="14" spans="1:10" ht="21" customHeight="1" thickBot="1" x14ac:dyDescent="0.3">
      <c r="A14" s="137" t="s">
        <v>97</v>
      </c>
      <c r="B14" s="132">
        <v>940</v>
      </c>
      <c r="C14" s="138" t="s">
        <v>98</v>
      </c>
      <c r="D14" s="138"/>
      <c r="E14" s="135"/>
      <c r="F14" s="113">
        <f>F15+F20+F31+F50</f>
        <v>9659.1</v>
      </c>
      <c r="G14" s="113">
        <f t="shared" ref="G14:H14" si="2">G15+G20+G31+G50</f>
        <v>9812.2999999999993</v>
      </c>
      <c r="H14" s="113">
        <f t="shared" si="2"/>
        <v>9908.5</v>
      </c>
    </row>
    <row r="15" spans="1:10" ht="39.75" customHeight="1" thickBot="1" x14ac:dyDescent="0.3">
      <c r="A15" s="139" t="s">
        <v>17</v>
      </c>
      <c r="B15" s="140">
        <v>940</v>
      </c>
      <c r="C15" s="141" t="s">
        <v>18</v>
      </c>
      <c r="D15" s="141"/>
      <c r="E15" s="141"/>
      <c r="F15" s="31">
        <f>F16</f>
        <v>1261.0999999999999</v>
      </c>
      <c r="G15" s="31">
        <f t="shared" ref="G15:H18" si="3">G16</f>
        <v>1276.3</v>
      </c>
      <c r="H15" s="31">
        <f t="shared" si="3"/>
        <v>1327.3</v>
      </c>
      <c r="I15" s="281"/>
    </row>
    <row r="16" spans="1:10" ht="31.5" customHeight="1" x14ac:dyDescent="0.25">
      <c r="A16" s="93" t="s">
        <v>99</v>
      </c>
      <c r="B16" s="142">
        <v>940</v>
      </c>
      <c r="C16" s="142" t="s">
        <v>33</v>
      </c>
      <c r="D16" s="143" t="s">
        <v>34</v>
      </c>
      <c r="E16" s="142"/>
      <c r="F16" s="38">
        <f>F17</f>
        <v>1261.0999999999999</v>
      </c>
      <c r="G16" s="38">
        <f t="shared" si="3"/>
        <v>1276.3</v>
      </c>
      <c r="H16" s="38">
        <f t="shared" si="3"/>
        <v>1327.3</v>
      </c>
    </row>
    <row r="17" spans="1:9" ht="30" x14ac:dyDescent="0.25">
      <c r="A17" s="84" t="s">
        <v>35</v>
      </c>
      <c r="B17" s="144">
        <v>940</v>
      </c>
      <c r="C17" s="144" t="s">
        <v>33</v>
      </c>
      <c r="D17" s="92" t="s">
        <v>36</v>
      </c>
      <c r="E17" s="144"/>
      <c r="F17" s="34">
        <f>F18</f>
        <v>1261.0999999999999</v>
      </c>
      <c r="G17" s="34">
        <f t="shared" si="3"/>
        <v>1276.3</v>
      </c>
      <c r="H17" s="34">
        <f t="shared" si="3"/>
        <v>1327.3</v>
      </c>
    </row>
    <row r="18" spans="1:9" ht="50.25" customHeight="1" x14ac:dyDescent="0.25">
      <c r="A18" s="145" t="s">
        <v>37</v>
      </c>
      <c r="B18" s="146">
        <v>940</v>
      </c>
      <c r="C18" s="146" t="s">
        <v>33</v>
      </c>
      <c r="D18" s="107" t="s">
        <v>36</v>
      </c>
      <c r="E18" s="146" t="s">
        <v>38</v>
      </c>
      <c r="F18" s="35">
        <f>F19</f>
        <v>1261.0999999999999</v>
      </c>
      <c r="G18" s="35">
        <f t="shared" si="3"/>
        <v>1276.3</v>
      </c>
      <c r="H18" s="35">
        <f t="shared" si="3"/>
        <v>1327.3</v>
      </c>
    </row>
    <row r="19" spans="1:9" ht="15.75" thickBot="1" x14ac:dyDescent="0.3">
      <c r="A19" s="101" t="s">
        <v>100</v>
      </c>
      <c r="B19" s="147">
        <v>940</v>
      </c>
      <c r="C19" s="147" t="s">
        <v>33</v>
      </c>
      <c r="D19" s="103" t="s">
        <v>36</v>
      </c>
      <c r="E19" s="147" t="s">
        <v>39</v>
      </c>
      <c r="F19" s="104">
        <v>1261.0999999999999</v>
      </c>
      <c r="G19" s="104">
        <v>1276.3</v>
      </c>
      <c r="H19" s="104">
        <v>1327.3</v>
      </c>
    </row>
    <row r="20" spans="1:9" ht="43.5" thickBot="1" x14ac:dyDescent="0.3">
      <c r="A20" s="139" t="s">
        <v>31</v>
      </c>
      <c r="B20" s="140">
        <v>940</v>
      </c>
      <c r="C20" s="141" t="s">
        <v>32</v>
      </c>
      <c r="D20" s="141"/>
      <c r="E20" s="141"/>
      <c r="F20" s="31">
        <f>F21</f>
        <v>2277.9</v>
      </c>
      <c r="G20" s="31">
        <f t="shared" ref="G20:H21" si="4">G21</f>
        <v>2338.1</v>
      </c>
      <c r="H20" s="31">
        <f t="shared" si="4"/>
        <v>2280.2000000000003</v>
      </c>
    </row>
    <row r="21" spans="1:9" x14ac:dyDescent="0.25">
      <c r="A21" s="148" t="s">
        <v>71</v>
      </c>
      <c r="B21" s="142">
        <v>940</v>
      </c>
      <c r="C21" s="142" t="s">
        <v>67</v>
      </c>
      <c r="D21" s="143" t="s">
        <v>68</v>
      </c>
      <c r="E21" s="142"/>
      <c r="F21" s="38">
        <f>F22</f>
        <v>2277.9</v>
      </c>
      <c r="G21" s="38">
        <f t="shared" si="4"/>
        <v>2338.1</v>
      </c>
      <c r="H21" s="38">
        <f t="shared" si="4"/>
        <v>2280.2000000000003</v>
      </c>
    </row>
    <row r="22" spans="1:9" ht="30" x14ac:dyDescent="0.25">
      <c r="A22" s="84" t="s">
        <v>101</v>
      </c>
      <c r="B22" s="144">
        <v>940</v>
      </c>
      <c r="C22" s="144" t="s">
        <v>67</v>
      </c>
      <c r="D22" s="92" t="s">
        <v>81</v>
      </c>
      <c r="E22" s="144"/>
      <c r="F22" s="34">
        <f>F23+F25+F27</f>
        <v>2277.9</v>
      </c>
      <c r="G22" s="34">
        <f t="shared" ref="G22:H22" si="5">G23+G25+G27</f>
        <v>2338.1</v>
      </c>
      <c r="H22" s="34">
        <f t="shared" si="5"/>
        <v>2280.2000000000003</v>
      </c>
    </row>
    <row r="23" spans="1:9" ht="60" x14ac:dyDescent="0.25">
      <c r="A23" s="84" t="s">
        <v>37</v>
      </c>
      <c r="B23" s="144">
        <v>940</v>
      </c>
      <c r="C23" s="144" t="s">
        <v>67</v>
      </c>
      <c r="D23" s="92" t="s">
        <v>81</v>
      </c>
      <c r="E23" s="144" t="s">
        <v>38</v>
      </c>
      <c r="F23" s="34">
        <f>F24</f>
        <v>1675</v>
      </c>
      <c r="G23" s="34">
        <f t="shared" ref="G23:H23" si="6">G24</f>
        <v>1705</v>
      </c>
      <c r="H23" s="34">
        <f t="shared" si="6"/>
        <v>1773.2000000000003</v>
      </c>
    </row>
    <row r="24" spans="1:9" x14ac:dyDescent="0.25">
      <c r="A24" s="89" t="s">
        <v>100</v>
      </c>
      <c r="B24" s="144">
        <v>940</v>
      </c>
      <c r="C24" s="144" t="s">
        <v>67</v>
      </c>
      <c r="D24" s="92" t="s">
        <v>81</v>
      </c>
      <c r="E24" s="144" t="s">
        <v>39</v>
      </c>
      <c r="F24" s="34">
        <f>758.2+579.8+337</f>
        <v>1675</v>
      </c>
      <c r="G24" s="34">
        <f>765.6+585.6+353.8</f>
        <v>1705</v>
      </c>
      <c r="H24" s="34">
        <f>796.2+609.1+367.9</f>
        <v>1773.2000000000003</v>
      </c>
    </row>
    <row r="25" spans="1:9" x14ac:dyDescent="0.25">
      <c r="A25" s="89" t="s">
        <v>41</v>
      </c>
      <c r="B25" s="144">
        <v>940</v>
      </c>
      <c r="C25" s="144" t="s">
        <v>67</v>
      </c>
      <c r="D25" s="92" t="s">
        <v>81</v>
      </c>
      <c r="E25" s="144" t="s">
        <v>42</v>
      </c>
      <c r="F25" s="34">
        <f>F26</f>
        <v>600.9</v>
      </c>
      <c r="G25" s="34">
        <f t="shared" ref="G25:H25" si="7">G26</f>
        <v>631</v>
      </c>
      <c r="H25" s="34">
        <f t="shared" si="7"/>
        <v>504.9</v>
      </c>
      <c r="I25" s="149"/>
    </row>
    <row r="26" spans="1:9" x14ac:dyDescent="0.25">
      <c r="A26" s="106" t="s">
        <v>43</v>
      </c>
      <c r="B26" s="146">
        <v>940</v>
      </c>
      <c r="C26" s="146" t="s">
        <v>67</v>
      </c>
      <c r="D26" s="107" t="s">
        <v>81</v>
      </c>
      <c r="E26" s="146" t="s">
        <v>44</v>
      </c>
      <c r="F26" s="35">
        <v>600.9</v>
      </c>
      <c r="G26" s="35">
        <v>631</v>
      </c>
      <c r="H26" s="35">
        <f>656.4-151.5</f>
        <v>504.9</v>
      </c>
    </row>
    <row r="27" spans="1:9" x14ac:dyDescent="0.25">
      <c r="A27" s="89" t="s">
        <v>48</v>
      </c>
      <c r="B27" s="144">
        <v>940</v>
      </c>
      <c r="C27" s="144" t="s">
        <v>67</v>
      </c>
      <c r="D27" s="92" t="s">
        <v>81</v>
      </c>
      <c r="E27" s="144">
        <v>800</v>
      </c>
      <c r="F27" s="35">
        <f>F28</f>
        <v>2</v>
      </c>
      <c r="G27" s="35">
        <f t="shared" ref="G27:H27" si="8">G28</f>
        <v>2.1</v>
      </c>
      <c r="H27" s="35">
        <f t="shared" si="8"/>
        <v>2.1</v>
      </c>
    </row>
    <row r="28" spans="1:9" ht="15.75" thickBot="1" x14ac:dyDescent="0.3">
      <c r="A28" s="150" t="s">
        <v>152</v>
      </c>
      <c r="B28" s="147">
        <v>940</v>
      </c>
      <c r="C28" s="147" t="s">
        <v>67</v>
      </c>
      <c r="D28" s="151" t="s">
        <v>81</v>
      </c>
      <c r="E28" s="152">
        <v>850</v>
      </c>
      <c r="F28" s="104">
        <v>2</v>
      </c>
      <c r="G28" s="104">
        <v>2.1</v>
      </c>
      <c r="H28" s="104">
        <v>2.1</v>
      </c>
    </row>
    <row r="29" spans="1:9" ht="43.5" thickBot="1" x14ac:dyDescent="0.3">
      <c r="A29" s="153" t="s">
        <v>19</v>
      </c>
      <c r="B29" s="135">
        <v>940</v>
      </c>
      <c r="C29" s="135" t="s">
        <v>20</v>
      </c>
      <c r="D29" s="135"/>
      <c r="E29" s="135"/>
      <c r="F29" s="113">
        <f>F30+F39</f>
        <v>8516.2000000000007</v>
      </c>
      <c r="G29" s="113">
        <f t="shared" ref="G29:H29" si="9">G30+G39</f>
        <v>8648.5</v>
      </c>
      <c r="H29" s="113">
        <f t="shared" si="9"/>
        <v>8849.6</v>
      </c>
    </row>
    <row r="30" spans="1:9" ht="30" x14ac:dyDescent="0.25">
      <c r="A30" s="95" t="s">
        <v>69</v>
      </c>
      <c r="B30" s="154">
        <v>940</v>
      </c>
      <c r="C30" s="155" t="s">
        <v>40</v>
      </c>
      <c r="D30" s="156" t="s">
        <v>45</v>
      </c>
      <c r="E30" s="157"/>
      <c r="F30" s="111">
        <f>F31</f>
        <v>6105.1</v>
      </c>
      <c r="G30" s="111">
        <f t="shared" ref="G30:H30" si="10">G31</f>
        <v>6195.9000000000005</v>
      </c>
      <c r="H30" s="111">
        <f t="shared" si="10"/>
        <v>6299</v>
      </c>
    </row>
    <row r="31" spans="1:9" ht="30" x14ac:dyDescent="0.25">
      <c r="A31" s="84" t="s">
        <v>70</v>
      </c>
      <c r="B31" s="144">
        <v>940</v>
      </c>
      <c r="C31" s="85" t="s">
        <v>40</v>
      </c>
      <c r="D31" s="144" t="s">
        <v>82</v>
      </c>
      <c r="E31" s="92"/>
      <c r="F31" s="34">
        <f>F32+F34+F36</f>
        <v>6105.1</v>
      </c>
      <c r="G31" s="34">
        <f t="shared" ref="G31:H31" si="11">G32+G34+G36</f>
        <v>6195.9000000000005</v>
      </c>
      <c r="H31" s="34">
        <f t="shared" si="11"/>
        <v>6299</v>
      </c>
    </row>
    <row r="32" spans="1:9" ht="48.75" customHeight="1" x14ac:dyDescent="0.25">
      <c r="A32" s="84" t="s">
        <v>37</v>
      </c>
      <c r="B32" s="144">
        <v>940</v>
      </c>
      <c r="C32" s="85" t="s">
        <v>40</v>
      </c>
      <c r="D32" s="144" t="s">
        <v>82</v>
      </c>
      <c r="E32" s="92" t="s">
        <v>38</v>
      </c>
      <c r="F32" s="34">
        <f>F33</f>
        <v>5807.9000000000005</v>
      </c>
      <c r="G32" s="34">
        <f t="shared" ref="G32:H32" si="12">G33</f>
        <v>5883.6</v>
      </c>
      <c r="H32" s="34">
        <f t="shared" si="12"/>
        <v>6119</v>
      </c>
    </row>
    <row r="33" spans="1:9" x14ac:dyDescent="0.25">
      <c r="A33" s="89" t="s">
        <v>100</v>
      </c>
      <c r="B33" s="144">
        <v>940</v>
      </c>
      <c r="C33" s="85" t="s">
        <v>40</v>
      </c>
      <c r="D33" s="144" t="s">
        <v>82</v>
      </c>
      <c r="E33" s="92" t="s">
        <v>39</v>
      </c>
      <c r="F33" s="34">
        <f>5362.6+445.3</f>
        <v>5807.9000000000005</v>
      </c>
      <c r="G33" s="34">
        <f>5416.1+467.5</f>
        <v>5883.6</v>
      </c>
      <c r="H33" s="34">
        <f>5632.7+486.3</f>
        <v>6119</v>
      </c>
    </row>
    <row r="34" spans="1:9" x14ac:dyDescent="0.25">
      <c r="A34" s="89" t="s">
        <v>41</v>
      </c>
      <c r="B34" s="144">
        <v>940</v>
      </c>
      <c r="C34" s="85" t="s">
        <v>40</v>
      </c>
      <c r="D34" s="144" t="s">
        <v>82</v>
      </c>
      <c r="E34" s="92" t="s">
        <v>42</v>
      </c>
      <c r="F34" s="34">
        <f>F35</f>
        <v>291.89999999999998</v>
      </c>
      <c r="G34" s="34">
        <f t="shared" ref="G34:H34" si="13">G35</f>
        <v>306.3</v>
      </c>
      <c r="H34" s="34">
        <f t="shared" si="13"/>
        <v>173.3</v>
      </c>
    </row>
    <row r="35" spans="1:9" x14ac:dyDescent="0.25">
      <c r="A35" s="106" t="s">
        <v>43</v>
      </c>
      <c r="B35" s="146">
        <v>940</v>
      </c>
      <c r="C35" s="90" t="s">
        <v>40</v>
      </c>
      <c r="D35" s="146" t="s">
        <v>82</v>
      </c>
      <c r="E35" s="107" t="s">
        <v>44</v>
      </c>
      <c r="F35" s="35">
        <v>291.89999999999998</v>
      </c>
      <c r="G35" s="35">
        <v>306.3</v>
      </c>
      <c r="H35" s="35">
        <f>318-150+5.3</f>
        <v>173.3</v>
      </c>
    </row>
    <row r="36" spans="1:9" x14ac:dyDescent="0.25">
      <c r="A36" s="89" t="s">
        <v>48</v>
      </c>
      <c r="B36" s="144">
        <v>940</v>
      </c>
      <c r="C36" s="85" t="s">
        <v>40</v>
      </c>
      <c r="D36" s="144" t="s">
        <v>82</v>
      </c>
      <c r="E36" s="92">
        <v>800</v>
      </c>
      <c r="F36" s="34">
        <f>F38+F37</f>
        <v>5.3</v>
      </c>
      <c r="G36" s="34">
        <f t="shared" ref="G36:H36" si="14">G38+G37</f>
        <v>6</v>
      </c>
      <c r="H36" s="34">
        <f t="shared" si="14"/>
        <v>6.7</v>
      </c>
    </row>
    <row r="37" spans="1:9" hidden="1" x14ac:dyDescent="0.25">
      <c r="A37" s="89" t="s">
        <v>153</v>
      </c>
      <c r="B37" s="144">
        <v>940</v>
      </c>
      <c r="C37" s="85" t="s">
        <v>40</v>
      </c>
      <c r="D37" s="144" t="s">
        <v>82</v>
      </c>
      <c r="E37" s="92">
        <v>830</v>
      </c>
      <c r="F37" s="34"/>
      <c r="G37" s="34"/>
      <c r="H37" s="34"/>
    </row>
    <row r="38" spans="1:9" ht="15.75" thickBot="1" x14ac:dyDescent="0.3">
      <c r="A38" s="150" t="s">
        <v>152</v>
      </c>
      <c r="B38" s="152">
        <v>940</v>
      </c>
      <c r="C38" s="158" t="s">
        <v>40</v>
      </c>
      <c r="D38" s="152" t="s">
        <v>82</v>
      </c>
      <c r="E38" s="152">
        <v>850</v>
      </c>
      <c r="F38" s="36">
        <v>5.3</v>
      </c>
      <c r="G38" s="36">
        <v>6</v>
      </c>
      <c r="H38" s="36">
        <v>6.7</v>
      </c>
    </row>
    <row r="39" spans="1:9" ht="45.75" thickBot="1" x14ac:dyDescent="0.3">
      <c r="A39" s="93" t="s">
        <v>327</v>
      </c>
      <c r="B39" s="176">
        <v>940</v>
      </c>
      <c r="C39" s="177" t="s">
        <v>40</v>
      </c>
      <c r="D39" s="138" t="s">
        <v>214</v>
      </c>
      <c r="E39" s="178"/>
      <c r="F39" s="179">
        <f>F40+F45</f>
        <v>2411.1</v>
      </c>
      <c r="G39" s="179">
        <f t="shared" ref="G39:H39" si="15">G40+G45</f>
        <v>2452.6</v>
      </c>
      <c r="H39" s="179">
        <f t="shared" si="15"/>
        <v>2550.6</v>
      </c>
    </row>
    <row r="40" spans="1:9" ht="60" x14ac:dyDescent="0.25">
      <c r="A40" s="93" t="s">
        <v>212</v>
      </c>
      <c r="B40" s="176">
        <v>940</v>
      </c>
      <c r="C40" s="177" t="s">
        <v>40</v>
      </c>
      <c r="D40" s="207" t="s">
        <v>340</v>
      </c>
      <c r="E40" s="178"/>
      <c r="F40" s="179">
        <f>F41+F43</f>
        <v>2411.1</v>
      </c>
      <c r="G40" s="179">
        <f t="shared" ref="G40:H40" si="16">G41+G43</f>
        <v>2452.6</v>
      </c>
      <c r="H40" s="179">
        <f t="shared" si="16"/>
        <v>2550.6</v>
      </c>
    </row>
    <row r="41" spans="1:9" ht="60" x14ac:dyDescent="0.25">
      <c r="A41" s="84" t="s">
        <v>37</v>
      </c>
      <c r="B41" s="85">
        <v>940</v>
      </c>
      <c r="C41" s="87" t="s">
        <v>40</v>
      </c>
      <c r="D41" s="98" t="s">
        <v>340</v>
      </c>
      <c r="E41" s="92">
        <v>100</v>
      </c>
      <c r="F41" s="34">
        <f>F42</f>
        <v>1975.9</v>
      </c>
      <c r="G41" s="34">
        <f t="shared" ref="G41:H41" si="17">G42</f>
        <v>1995.7</v>
      </c>
      <c r="H41" s="34">
        <f t="shared" si="17"/>
        <v>2075.4</v>
      </c>
    </row>
    <row r="42" spans="1:9" x14ac:dyDescent="0.25">
      <c r="A42" s="89" t="s">
        <v>100</v>
      </c>
      <c r="B42" s="85">
        <v>940</v>
      </c>
      <c r="C42" s="87" t="s">
        <v>40</v>
      </c>
      <c r="D42" s="98" t="s">
        <v>340</v>
      </c>
      <c r="E42" s="92">
        <v>120</v>
      </c>
      <c r="F42" s="34">
        <v>1975.9</v>
      </c>
      <c r="G42" s="34">
        <v>1995.7</v>
      </c>
      <c r="H42" s="34">
        <v>2075.4</v>
      </c>
    </row>
    <row r="43" spans="1:9" x14ac:dyDescent="0.25">
      <c r="A43" s="89" t="s">
        <v>41</v>
      </c>
      <c r="B43" s="85">
        <v>940</v>
      </c>
      <c r="C43" s="87" t="s">
        <v>40</v>
      </c>
      <c r="D43" s="98" t="s">
        <v>340</v>
      </c>
      <c r="E43" s="92">
        <v>200</v>
      </c>
      <c r="F43" s="34">
        <f>F44</f>
        <v>435.2</v>
      </c>
      <c r="G43" s="34">
        <f t="shared" ref="G43:H43" si="18">G44</f>
        <v>456.9</v>
      </c>
      <c r="H43" s="34">
        <f t="shared" si="18"/>
        <v>475.2</v>
      </c>
      <c r="I43" s="149"/>
    </row>
    <row r="44" spans="1:9" ht="15.75" thickBot="1" x14ac:dyDescent="0.3">
      <c r="A44" s="101" t="s">
        <v>43</v>
      </c>
      <c r="B44" s="102">
        <v>940</v>
      </c>
      <c r="C44" s="216" t="s">
        <v>40</v>
      </c>
      <c r="D44" s="98" t="s">
        <v>340</v>
      </c>
      <c r="E44" s="103">
        <v>240</v>
      </c>
      <c r="F44" s="104">
        <v>435.2</v>
      </c>
      <c r="G44" s="104">
        <v>456.9</v>
      </c>
      <c r="H44" s="104">
        <v>475.2</v>
      </c>
    </row>
    <row r="45" spans="1:9" ht="15.75" hidden="1" customHeight="1" thickBot="1" x14ac:dyDescent="0.3">
      <c r="A45" s="172" t="s">
        <v>154</v>
      </c>
      <c r="B45" s="182">
        <v>940</v>
      </c>
      <c r="C45" s="215" t="s">
        <v>155</v>
      </c>
      <c r="D45" s="132"/>
      <c r="E45" s="182"/>
      <c r="F45" s="37">
        <f>F46</f>
        <v>0</v>
      </c>
      <c r="G45" s="37">
        <f t="shared" ref="G45:H48" si="19">G46</f>
        <v>0</v>
      </c>
      <c r="H45" s="37">
        <f t="shared" si="19"/>
        <v>0</v>
      </c>
    </row>
    <row r="46" spans="1:9" ht="30.75" hidden="1" customHeight="1" thickBot="1" x14ac:dyDescent="0.3">
      <c r="A46" s="160" t="s">
        <v>156</v>
      </c>
      <c r="B46" s="152">
        <v>940</v>
      </c>
      <c r="C46" s="161" t="s">
        <v>155</v>
      </c>
      <c r="D46" s="135">
        <v>7400000000</v>
      </c>
      <c r="E46" s="152"/>
      <c r="F46" s="36">
        <f>F47</f>
        <v>0</v>
      </c>
      <c r="G46" s="36">
        <f t="shared" si="19"/>
        <v>0</v>
      </c>
      <c r="H46" s="36">
        <f t="shared" si="19"/>
        <v>0</v>
      </c>
    </row>
    <row r="47" spans="1:9" ht="30" hidden="1" customHeight="1" x14ac:dyDescent="0.25">
      <c r="A47" s="83" t="s">
        <v>157</v>
      </c>
      <c r="B47" s="141">
        <v>940</v>
      </c>
      <c r="C47" s="162" t="s">
        <v>155</v>
      </c>
      <c r="D47" s="141">
        <v>7400072100</v>
      </c>
      <c r="E47" s="156"/>
      <c r="F47" s="38">
        <f>F48</f>
        <v>0</v>
      </c>
      <c r="G47" s="38">
        <f t="shared" si="19"/>
        <v>0</v>
      </c>
      <c r="H47" s="38">
        <f t="shared" si="19"/>
        <v>0</v>
      </c>
    </row>
    <row r="48" spans="1:9" ht="15" hidden="1" customHeight="1" x14ac:dyDescent="0.25">
      <c r="A48" s="89" t="s">
        <v>48</v>
      </c>
      <c r="B48" s="144">
        <v>940</v>
      </c>
      <c r="C48" s="86" t="s">
        <v>155</v>
      </c>
      <c r="D48" s="144">
        <v>7400072100</v>
      </c>
      <c r="E48" s="144">
        <v>800</v>
      </c>
      <c r="F48" s="39">
        <f>F49</f>
        <v>0</v>
      </c>
      <c r="G48" s="39">
        <f t="shared" si="19"/>
        <v>0</v>
      </c>
      <c r="H48" s="39">
        <f t="shared" si="19"/>
        <v>0</v>
      </c>
    </row>
    <row r="49" spans="1:8" ht="15.75" hidden="1" customHeight="1" thickBot="1" x14ac:dyDescent="0.3">
      <c r="A49" s="163" t="s">
        <v>158</v>
      </c>
      <c r="B49" s="156">
        <v>940</v>
      </c>
      <c r="C49" s="164" t="s">
        <v>155</v>
      </c>
      <c r="D49" s="156">
        <v>7400072100</v>
      </c>
      <c r="E49" s="156">
        <v>880</v>
      </c>
      <c r="F49" s="111"/>
      <c r="G49" s="111"/>
      <c r="H49" s="111"/>
    </row>
    <row r="50" spans="1:8" ht="15.75" thickBot="1" x14ac:dyDescent="0.3">
      <c r="A50" s="134" t="s">
        <v>21</v>
      </c>
      <c r="B50" s="135">
        <v>940</v>
      </c>
      <c r="C50" s="165" t="s">
        <v>22</v>
      </c>
      <c r="D50" s="135"/>
      <c r="E50" s="135"/>
      <c r="F50" s="113">
        <f>F51</f>
        <v>15</v>
      </c>
      <c r="G50" s="113">
        <f t="shared" ref="G50:H53" si="20">G51</f>
        <v>2</v>
      </c>
      <c r="H50" s="113">
        <f t="shared" si="20"/>
        <v>2</v>
      </c>
    </row>
    <row r="51" spans="1:8" x14ac:dyDescent="0.25">
      <c r="A51" s="95" t="s">
        <v>167</v>
      </c>
      <c r="B51" s="154">
        <v>940</v>
      </c>
      <c r="C51" s="154" t="s">
        <v>46</v>
      </c>
      <c r="D51" s="110" t="s">
        <v>47</v>
      </c>
      <c r="E51" s="154"/>
      <c r="F51" s="39">
        <f>F52</f>
        <v>15</v>
      </c>
      <c r="G51" s="39">
        <f t="shared" si="20"/>
        <v>2</v>
      </c>
      <c r="H51" s="39">
        <f t="shared" si="20"/>
        <v>2</v>
      </c>
    </row>
    <row r="52" spans="1:8" x14ac:dyDescent="0.25">
      <c r="A52" s="84" t="s">
        <v>166</v>
      </c>
      <c r="B52" s="154">
        <v>940</v>
      </c>
      <c r="C52" s="144" t="s">
        <v>46</v>
      </c>
      <c r="D52" s="92" t="s">
        <v>83</v>
      </c>
      <c r="E52" s="144"/>
      <c r="F52" s="34">
        <f>F53</f>
        <v>15</v>
      </c>
      <c r="G52" s="34">
        <f t="shared" si="20"/>
        <v>2</v>
      </c>
      <c r="H52" s="34">
        <f t="shared" si="20"/>
        <v>2</v>
      </c>
    </row>
    <row r="53" spans="1:8" x14ac:dyDescent="0.25">
      <c r="A53" s="89" t="s">
        <v>48</v>
      </c>
      <c r="B53" s="154">
        <v>940</v>
      </c>
      <c r="C53" s="144" t="s">
        <v>46</v>
      </c>
      <c r="D53" s="92" t="s">
        <v>83</v>
      </c>
      <c r="E53" s="144" t="s">
        <v>49</v>
      </c>
      <c r="F53" s="34">
        <f>F54</f>
        <v>15</v>
      </c>
      <c r="G53" s="34">
        <f t="shared" si="20"/>
        <v>2</v>
      </c>
      <c r="H53" s="34">
        <f t="shared" si="20"/>
        <v>2</v>
      </c>
    </row>
    <row r="54" spans="1:8" ht="15.75" thickBot="1" x14ac:dyDescent="0.3">
      <c r="A54" s="106" t="s">
        <v>50</v>
      </c>
      <c r="B54" s="156">
        <v>940</v>
      </c>
      <c r="C54" s="146" t="s">
        <v>46</v>
      </c>
      <c r="D54" s="107" t="s">
        <v>83</v>
      </c>
      <c r="E54" s="146" t="s">
        <v>51</v>
      </c>
      <c r="F54" s="35">
        <v>15</v>
      </c>
      <c r="G54" s="35">
        <v>2</v>
      </c>
      <c r="H54" s="35">
        <v>2</v>
      </c>
    </row>
    <row r="55" spans="1:8" ht="15.75" customHeight="1" thickBot="1" x14ac:dyDescent="0.3">
      <c r="A55" s="159" t="s">
        <v>159</v>
      </c>
      <c r="B55" s="132">
        <v>940</v>
      </c>
      <c r="C55" s="138" t="s">
        <v>160</v>
      </c>
      <c r="D55" s="166"/>
      <c r="E55" s="132"/>
      <c r="F55" s="113">
        <f>F56+F60</f>
        <v>145.80000000000001</v>
      </c>
      <c r="G55" s="113">
        <f>G56+G60+G67</f>
        <v>394.59999999999997</v>
      </c>
      <c r="H55" s="113">
        <f>H56+H60+H67</f>
        <v>711.6</v>
      </c>
    </row>
    <row r="56" spans="1:8" ht="45" x14ac:dyDescent="0.25">
      <c r="A56" s="93" t="s">
        <v>262</v>
      </c>
      <c r="B56" s="142">
        <v>940</v>
      </c>
      <c r="C56" s="94" t="s">
        <v>160</v>
      </c>
      <c r="D56" s="217" t="s">
        <v>264</v>
      </c>
      <c r="E56" s="142"/>
      <c r="F56" s="32">
        <f>F57</f>
        <v>105.8</v>
      </c>
      <c r="G56" s="32">
        <f t="shared" ref="G56:H58" si="21">G57</f>
        <v>105.8</v>
      </c>
      <c r="H56" s="32">
        <f t="shared" si="21"/>
        <v>105.8</v>
      </c>
    </row>
    <row r="57" spans="1:8" ht="30" x14ac:dyDescent="0.25">
      <c r="A57" s="84" t="s">
        <v>263</v>
      </c>
      <c r="B57" s="144">
        <v>940</v>
      </c>
      <c r="C57" s="87" t="s">
        <v>160</v>
      </c>
      <c r="D57" s="186" t="s">
        <v>331</v>
      </c>
      <c r="E57" s="144"/>
      <c r="F57" s="33">
        <f>F58</f>
        <v>105.8</v>
      </c>
      <c r="G57" s="33">
        <f t="shared" si="21"/>
        <v>105.8</v>
      </c>
      <c r="H57" s="33">
        <f t="shared" si="21"/>
        <v>105.8</v>
      </c>
    </row>
    <row r="58" spans="1:8" x14ac:dyDescent="0.25">
      <c r="A58" s="89" t="s">
        <v>60</v>
      </c>
      <c r="B58" s="144">
        <v>940</v>
      </c>
      <c r="C58" s="105" t="s">
        <v>160</v>
      </c>
      <c r="D58" s="186" t="s">
        <v>331</v>
      </c>
      <c r="E58" s="144" t="s">
        <v>42</v>
      </c>
      <c r="F58" s="33">
        <f>F59</f>
        <v>105.8</v>
      </c>
      <c r="G58" s="33">
        <f t="shared" si="21"/>
        <v>105.8</v>
      </c>
      <c r="H58" s="33">
        <f t="shared" si="21"/>
        <v>105.8</v>
      </c>
    </row>
    <row r="59" spans="1:8" ht="15.75" thickBot="1" x14ac:dyDescent="0.3">
      <c r="A59" s="150" t="s">
        <v>56</v>
      </c>
      <c r="B59" s="152">
        <v>940</v>
      </c>
      <c r="C59" s="87" t="s">
        <v>160</v>
      </c>
      <c r="D59" s="186" t="s">
        <v>331</v>
      </c>
      <c r="E59" s="152" t="s">
        <v>44</v>
      </c>
      <c r="F59" s="193">
        <v>105.8</v>
      </c>
      <c r="G59" s="193">
        <v>105.8</v>
      </c>
      <c r="H59" s="193">
        <v>105.8</v>
      </c>
    </row>
    <row r="60" spans="1:8" ht="45" x14ac:dyDescent="0.25">
      <c r="A60" s="93" t="s">
        <v>258</v>
      </c>
      <c r="B60" s="142">
        <v>940</v>
      </c>
      <c r="C60" s="94" t="s">
        <v>160</v>
      </c>
      <c r="D60" s="217" t="s">
        <v>260</v>
      </c>
      <c r="E60" s="142"/>
      <c r="F60" s="32">
        <f>F61</f>
        <v>40</v>
      </c>
      <c r="G60" s="32">
        <f t="shared" ref="G60:H62" si="22">G61</f>
        <v>7.4000000000000021</v>
      </c>
      <c r="H60" s="32">
        <f t="shared" si="22"/>
        <v>7.4</v>
      </c>
    </row>
    <row r="61" spans="1:8" ht="30" x14ac:dyDescent="0.25">
      <c r="A61" s="84" t="s">
        <v>259</v>
      </c>
      <c r="B61" s="144">
        <v>940</v>
      </c>
      <c r="C61" s="87" t="s">
        <v>160</v>
      </c>
      <c r="D61" s="186" t="s">
        <v>261</v>
      </c>
      <c r="E61" s="144"/>
      <c r="F61" s="33">
        <f>F62</f>
        <v>40</v>
      </c>
      <c r="G61" s="33">
        <f t="shared" si="22"/>
        <v>7.4000000000000021</v>
      </c>
      <c r="H61" s="33">
        <f t="shared" si="22"/>
        <v>7.4</v>
      </c>
    </row>
    <row r="62" spans="1:8" x14ac:dyDescent="0.25">
      <c r="A62" s="89" t="s">
        <v>60</v>
      </c>
      <c r="B62" s="144">
        <v>940</v>
      </c>
      <c r="C62" s="105" t="s">
        <v>160</v>
      </c>
      <c r="D62" s="186" t="s">
        <v>261</v>
      </c>
      <c r="E62" s="144" t="s">
        <v>42</v>
      </c>
      <c r="F62" s="33">
        <f>F63</f>
        <v>40</v>
      </c>
      <c r="G62" s="33">
        <f t="shared" si="22"/>
        <v>7.4000000000000021</v>
      </c>
      <c r="H62" s="33">
        <f t="shared" si="22"/>
        <v>7.4</v>
      </c>
    </row>
    <row r="63" spans="1:8" ht="15.75" thickBot="1" x14ac:dyDescent="0.3">
      <c r="A63" s="150" t="s">
        <v>56</v>
      </c>
      <c r="B63" s="152">
        <v>940</v>
      </c>
      <c r="C63" s="87" t="s">
        <v>160</v>
      </c>
      <c r="D63" s="186" t="s">
        <v>261</v>
      </c>
      <c r="E63" s="152" t="s">
        <v>44</v>
      </c>
      <c r="F63" s="193">
        <v>40</v>
      </c>
      <c r="G63" s="193">
        <f>22.1-14.7</f>
        <v>7.4000000000000021</v>
      </c>
      <c r="H63" s="193">
        <v>7.4</v>
      </c>
    </row>
    <row r="64" spans="1:8" ht="30.75" hidden="1" customHeight="1" x14ac:dyDescent="0.25">
      <c r="A64" s="93" t="s">
        <v>161</v>
      </c>
      <c r="B64" s="144">
        <v>940</v>
      </c>
      <c r="C64" s="105" t="s">
        <v>160</v>
      </c>
      <c r="D64" s="167">
        <v>7600000000</v>
      </c>
      <c r="E64" s="142"/>
      <c r="F64" s="286">
        <f>F65</f>
        <v>0</v>
      </c>
      <c r="G64" s="38">
        <f t="shared" ref="G64:H65" si="23">G65</f>
        <v>0</v>
      </c>
      <c r="H64" s="38">
        <f t="shared" si="23"/>
        <v>0</v>
      </c>
    </row>
    <row r="65" spans="1:8" ht="15.75" hidden="1" customHeight="1" x14ac:dyDescent="0.25">
      <c r="A65" s="106" t="s">
        <v>48</v>
      </c>
      <c r="B65" s="144">
        <v>940</v>
      </c>
      <c r="C65" s="87" t="s">
        <v>160</v>
      </c>
      <c r="D65" s="144" t="s">
        <v>162</v>
      </c>
      <c r="E65" s="146">
        <v>800</v>
      </c>
      <c r="F65" s="287">
        <f>F66</f>
        <v>0</v>
      </c>
      <c r="G65" s="35">
        <f t="shared" si="23"/>
        <v>0</v>
      </c>
      <c r="H65" s="35">
        <f t="shared" si="23"/>
        <v>0</v>
      </c>
    </row>
    <row r="66" spans="1:8" ht="15.75" hidden="1" customHeight="1" thickBot="1" x14ac:dyDescent="0.3">
      <c r="A66" s="285" t="s">
        <v>152</v>
      </c>
      <c r="B66" s="152">
        <v>940</v>
      </c>
      <c r="C66" s="105" t="s">
        <v>160</v>
      </c>
      <c r="D66" s="107" t="s">
        <v>162</v>
      </c>
      <c r="E66" s="146">
        <v>850</v>
      </c>
      <c r="F66" s="287"/>
      <c r="G66" s="35"/>
      <c r="H66" s="35"/>
    </row>
    <row r="67" spans="1:8" ht="30.75" customHeight="1" x14ac:dyDescent="0.25">
      <c r="A67" s="290" t="s">
        <v>328</v>
      </c>
      <c r="B67" s="144">
        <v>940</v>
      </c>
      <c r="C67" s="94" t="s">
        <v>160</v>
      </c>
      <c r="D67" s="143">
        <v>7000000000</v>
      </c>
      <c r="E67" s="142"/>
      <c r="F67" s="286"/>
      <c r="G67" s="38">
        <f t="shared" ref="G67:H69" si="24">G68</f>
        <v>281.39999999999998</v>
      </c>
      <c r="H67" s="32">
        <f t="shared" si="24"/>
        <v>598.4</v>
      </c>
    </row>
    <row r="68" spans="1:8" ht="15.75" customHeight="1" x14ac:dyDescent="0.25">
      <c r="A68" s="291" t="s">
        <v>329</v>
      </c>
      <c r="B68" s="144">
        <v>940</v>
      </c>
      <c r="C68" s="105" t="s">
        <v>160</v>
      </c>
      <c r="D68" s="92" t="s">
        <v>341</v>
      </c>
      <c r="E68" s="144"/>
      <c r="F68" s="288"/>
      <c r="G68" s="34">
        <f t="shared" si="24"/>
        <v>281.39999999999998</v>
      </c>
      <c r="H68" s="33">
        <f t="shared" si="24"/>
        <v>598.4</v>
      </c>
    </row>
    <row r="69" spans="1:8" ht="15.75" customHeight="1" x14ac:dyDescent="0.25">
      <c r="A69" s="291" t="s">
        <v>48</v>
      </c>
      <c r="B69" s="156">
        <v>940</v>
      </c>
      <c r="C69" s="87" t="s">
        <v>160</v>
      </c>
      <c r="D69" s="92" t="s">
        <v>341</v>
      </c>
      <c r="E69" s="144">
        <v>800</v>
      </c>
      <c r="F69" s="288"/>
      <c r="G69" s="34">
        <f t="shared" si="24"/>
        <v>281.39999999999998</v>
      </c>
      <c r="H69" s="33">
        <f t="shared" si="24"/>
        <v>598.4</v>
      </c>
    </row>
    <row r="70" spans="1:8" ht="15.75" customHeight="1" thickBot="1" x14ac:dyDescent="0.3">
      <c r="A70" s="292" t="s">
        <v>158</v>
      </c>
      <c r="B70" s="146">
        <v>940</v>
      </c>
      <c r="C70" s="293" t="s">
        <v>160</v>
      </c>
      <c r="D70" s="107" t="s">
        <v>341</v>
      </c>
      <c r="E70" s="147">
        <v>880</v>
      </c>
      <c r="F70" s="289"/>
      <c r="G70" s="104">
        <v>281.39999999999998</v>
      </c>
      <c r="H70" s="104">
        <v>598.4</v>
      </c>
    </row>
    <row r="71" spans="1:8" s="100" customFormat="1" thickBot="1" x14ac:dyDescent="0.25">
      <c r="A71" s="172" t="s">
        <v>86</v>
      </c>
      <c r="B71" s="132">
        <v>940</v>
      </c>
      <c r="C71" s="282" t="s">
        <v>77</v>
      </c>
      <c r="D71" s="132"/>
      <c r="E71" s="183"/>
      <c r="F71" s="37">
        <f>F77+F72</f>
        <v>70</v>
      </c>
      <c r="G71" s="37">
        <f t="shared" ref="G71:H71" si="25">G77+G72</f>
        <v>13</v>
      </c>
      <c r="H71" s="37">
        <f t="shared" si="25"/>
        <v>13</v>
      </c>
    </row>
    <row r="72" spans="1:8" s="100" customFormat="1" ht="29.25" thickBot="1" x14ac:dyDescent="0.25">
      <c r="A72" s="137" t="s">
        <v>265</v>
      </c>
      <c r="B72" s="132">
        <v>940</v>
      </c>
      <c r="C72" s="218" t="s">
        <v>267</v>
      </c>
      <c r="D72" s="132"/>
      <c r="E72" s="166"/>
      <c r="F72" s="113">
        <f>F73</f>
        <v>30</v>
      </c>
      <c r="G72" s="113">
        <f t="shared" ref="G72:H75" si="26">G73</f>
        <v>5.6</v>
      </c>
      <c r="H72" s="113">
        <f t="shared" si="26"/>
        <v>5.6</v>
      </c>
    </row>
    <row r="73" spans="1:8" ht="60" x14ac:dyDescent="0.25">
      <c r="A73" s="95" t="s">
        <v>266</v>
      </c>
      <c r="B73" s="155">
        <v>940</v>
      </c>
      <c r="C73" s="94" t="s">
        <v>267</v>
      </c>
      <c r="D73" s="219" t="s">
        <v>268</v>
      </c>
      <c r="E73" s="110"/>
      <c r="F73" s="39">
        <f>F74</f>
        <v>30</v>
      </c>
      <c r="G73" s="39">
        <f t="shared" si="26"/>
        <v>5.6</v>
      </c>
      <c r="H73" s="39">
        <f t="shared" si="26"/>
        <v>5.6</v>
      </c>
    </row>
    <row r="74" spans="1:8" ht="45" x14ac:dyDescent="0.25">
      <c r="A74" s="84" t="s">
        <v>324</v>
      </c>
      <c r="B74" s="90">
        <v>940</v>
      </c>
      <c r="C74" s="87" t="s">
        <v>267</v>
      </c>
      <c r="D74" s="220" t="s">
        <v>269</v>
      </c>
      <c r="E74" s="92"/>
      <c r="F74" s="34">
        <f>F75</f>
        <v>30</v>
      </c>
      <c r="G74" s="34">
        <f t="shared" si="26"/>
        <v>5.6</v>
      </c>
      <c r="H74" s="34">
        <f t="shared" si="26"/>
        <v>5.6</v>
      </c>
    </row>
    <row r="75" spans="1:8" x14ac:dyDescent="0.25">
      <c r="A75" s="89" t="s">
        <v>60</v>
      </c>
      <c r="B75" s="90">
        <v>940</v>
      </c>
      <c r="C75" s="87" t="s">
        <v>267</v>
      </c>
      <c r="D75" s="220" t="s">
        <v>269</v>
      </c>
      <c r="E75" s="92">
        <v>200</v>
      </c>
      <c r="F75" s="34">
        <f>F76</f>
        <v>30</v>
      </c>
      <c r="G75" s="34">
        <f t="shared" si="26"/>
        <v>5.6</v>
      </c>
      <c r="H75" s="34">
        <f t="shared" si="26"/>
        <v>5.6</v>
      </c>
    </row>
    <row r="76" spans="1:8" ht="15.75" thickBot="1" x14ac:dyDescent="0.3">
      <c r="A76" s="106" t="s">
        <v>56</v>
      </c>
      <c r="B76" s="90">
        <v>940</v>
      </c>
      <c r="C76" s="109" t="s">
        <v>267</v>
      </c>
      <c r="D76" s="220" t="s">
        <v>269</v>
      </c>
      <c r="E76" s="107">
        <v>240</v>
      </c>
      <c r="F76" s="104">
        <v>30</v>
      </c>
      <c r="G76" s="104">
        <v>5.6</v>
      </c>
      <c r="H76" s="104">
        <v>5.6</v>
      </c>
    </row>
    <row r="77" spans="1:8" s="100" customFormat="1" ht="29.25" thickBot="1" x14ac:dyDescent="0.25">
      <c r="A77" s="137" t="s">
        <v>79</v>
      </c>
      <c r="B77" s="132">
        <v>940</v>
      </c>
      <c r="C77" s="138" t="s">
        <v>78</v>
      </c>
      <c r="D77" s="132"/>
      <c r="E77" s="166"/>
      <c r="F77" s="113">
        <f>F78</f>
        <v>40</v>
      </c>
      <c r="G77" s="113">
        <f t="shared" ref="G77:H80" si="27">G78</f>
        <v>7.4</v>
      </c>
      <c r="H77" s="113">
        <f t="shared" si="27"/>
        <v>7.4</v>
      </c>
    </row>
    <row r="78" spans="1:8" ht="75" x14ac:dyDescent="0.25">
      <c r="A78" s="95" t="s">
        <v>80</v>
      </c>
      <c r="B78" s="156">
        <v>940</v>
      </c>
      <c r="C78" s="168" t="s">
        <v>78</v>
      </c>
      <c r="D78" s="154">
        <v>1200000000</v>
      </c>
      <c r="E78" s="110"/>
      <c r="F78" s="39">
        <f>F79</f>
        <v>40</v>
      </c>
      <c r="G78" s="39">
        <f t="shared" si="27"/>
        <v>7.4</v>
      </c>
      <c r="H78" s="39">
        <f t="shared" si="27"/>
        <v>7.4</v>
      </c>
    </row>
    <row r="79" spans="1:8" ht="45" x14ac:dyDescent="0.25">
      <c r="A79" s="84" t="s">
        <v>173</v>
      </c>
      <c r="B79" s="146">
        <v>940</v>
      </c>
      <c r="C79" s="169" t="s">
        <v>78</v>
      </c>
      <c r="D79" s="144" t="s">
        <v>85</v>
      </c>
      <c r="E79" s="92"/>
      <c r="F79" s="34">
        <f>F80</f>
        <v>40</v>
      </c>
      <c r="G79" s="34">
        <f t="shared" si="27"/>
        <v>7.4</v>
      </c>
      <c r="H79" s="34">
        <f t="shared" si="27"/>
        <v>7.4</v>
      </c>
    </row>
    <row r="80" spans="1:8" x14ac:dyDescent="0.25">
      <c r="A80" s="89" t="s">
        <v>60</v>
      </c>
      <c r="B80" s="146">
        <v>940</v>
      </c>
      <c r="C80" s="169" t="s">
        <v>78</v>
      </c>
      <c r="D80" s="144" t="s">
        <v>85</v>
      </c>
      <c r="E80" s="92">
        <v>200</v>
      </c>
      <c r="F80" s="34">
        <f>F81</f>
        <v>40</v>
      </c>
      <c r="G80" s="34">
        <f t="shared" si="27"/>
        <v>7.4</v>
      </c>
      <c r="H80" s="34">
        <f t="shared" si="27"/>
        <v>7.4</v>
      </c>
    </row>
    <row r="81" spans="1:9" ht="15.75" thickBot="1" x14ac:dyDescent="0.3">
      <c r="A81" s="106" t="s">
        <v>56</v>
      </c>
      <c r="B81" s="146">
        <v>940</v>
      </c>
      <c r="C81" s="170" t="s">
        <v>78</v>
      </c>
      <c r="D81" s="146" t="s">
        <v>85</v>
      </c>
      <c r="E81" s="107">
        <v>240</v>
      </c>
      <c r="F81" s="104">
        <v>40</v>
      </c>
      <c r="G81" s="104">
        <v>7.4</v>
      </c>
      <c r="H81" s="104">
        <v>7.4</v>
      </c>
    </row>
    <row r="82" spans="1:9" ht="15.75" thickBot="1" x14ac:dyDescent="0.3">
      <c r="A82" s="159" t="s">
        <v>208</v>
      </c>
      <c r="B82" s="140">
        <v>940</v>
      </c>
      <c r="C82" s="171" t="s">
        <v>210</v>
      </c>
      <c r="D82" s="132"/>
      <c r="E82" s="166"/>
      <c r="F82" s="175">
        <f>F83</f>
        <v>23105</v>
      </c>
      <c r="G82" s="175">
        <f t="shared" ref="G82:H83" si="28">G83</f>
        <v>24260.3</v>
      </c>
      <c r="H82" s="175">
        <f t="shared" si="28"/>
        <v>25230.500000000004</v>
      </c>
    </row>
    <row r="83" spans="1:9" ht="15.75" thickBot="1" x14ac:dyDescent="0.3">
      <c r="A83" s="172" t="s">
        <v>209</v>
      </c>
      <c r="B83" s="173">
        <v>940</v>
      </c>
      <c r="C83" s="138" t="s">
        <v>211</v>
      </c>
      <c r="D83" s="174"/>
      <c r="E83" s="166"/>
      <c r="F83" s="175">
        <f>F84</f>
        <v>23105</v>
      </c>
      <c r="G83" s="175">
        <f t="shared" si="28"/>
        <v>24260.3</v>
      </c>
      <c r="H83" s="175">
        <f t="shared" si="28"/>
        <v>25230.500000000004</v>
      </c>
    </row>
    <row r="84" spans="1:9" ht="45" x14ac:dyDescent="0.25">
      <c r="A84" s="93" t="s">
        <v>213</v>
      </c>
      <c r="B84" s="176">
        <v>940</v>
      </c>
      <c r="C84" s="177" t="s">
        <v>211</v>
      </c>
      <c r="D84" s="94" t="s">
        <v>214</v>
      </c>
      <c r="E84" s="178"/>
      <c r="F84" s="179">
        <f>F85+F90</f>
        <v>23105</v>
      </c>
      <c r="G84" s="179">
        <f t="shared" ref="G84:H84" si="29">G85+G90</f>
        <v>24260.3</v>
      </c>
      <c r="H84" s="179">
        <f t="shared" si="29"/>
        <v>25230.500000000004</v>
      </c>
    </row>
    <row r="85" spans="1:9" ht="60" hidden="1" x14ac:dyDescent="0.25">
      <c r="A85" s="84" t="s">
        <v>212</v>
      </c>
      <c r="B85" s="85">
        <v>940</v>
      </c>
      <c r="C85" s="87" t="s">
        <v>40</v>
      </c>
      <c r="D85" s="98" t="s">
        <v>248</v>
      </c>
      <c r="E85" s="110"/>
      <c r="F85" s="39">
        <f>F86+F88</f>
        <v>0</v>
      </c>
      <c r="G85" s="39">
        <f t="shared" ref="G85:H85" si="30">G86+G88</f>
        <v>0</v>
      </c>
      <c r="H85" s="39">
        <f t="shared" si="30"/>
        <v>0</v>
      </c>
    </row>
    <row r="86" spans="1:9" ht="60" hidden="1" x14ac:dyDescent="0.25">
      <c r="A86" s="84" t="s">
        <v>37</v>
      </c>
      <c r="B86" s="85">
        <v>940</v>
      </c>
      <c r="C86" s="87" t="s">
        <v>40</v>
      </c>
      <c r="D86" s="98" t="s">
        <v>249</v>
      </c>
      <c r="E86" s="92">
        <v>100</v>
      </c>
      <c r="F86" s="34">
        <f>F87</f>
        <v>0</v>
      </c>
      <c r="G86" s="34">
        <f t="shared" ref="G86:H86" si="31">G87</f>
        <v>0</v>
      </c>
      <c r="H86" s="34">
        <f t="shared" si="31"/>
        <v>0</v>
      </c>
    </row>
    <row r="87" spans="1:9" hidden="1" x14ac:dyDescent="0.25">
      <c r="A87" s="89" t="s">
        <v>100</v>
      </c>
      <c r="B87" s="85">
        <v>940</v>
      </c>
      <c r="C87" s="87" t="s">
        <v>40</v>
      </c>
      <c r="D87" s="98" t="s">
        <v>250</v>
      </c>
      <c r="E87" s="92">
        <v>120</v>
      </c>
      <c r="F87" s="34"/>
      <c r="G87" s="34"/>
      <c r="H87" s="34"/>
    </row>
    <row r="88" spans="1:9" hidden="1" x14ac:dyDescent="0.25">
      <c r="A88" s="89" t="s">
        <v>41</v>
      </c>
      <c r="B88" s="85">
        <v>940</v>
      </c>
      <c r="C88" s="87" t="s">
        <v>40</v>
      </c>
      <c r="D88" s="98" t="s">
        <v>251</v>
      </c>
      <c r="E88" s="92">
        <v>200</v>
      </c>
      <c r="F88" s="34"/>
      <c r="G88" s="34"/>
      <c r="H88" s="34"/>
      <c r="I88" s="149"/>
    </row>
    <row r="89" spans="1:9" hidden="1" x14ac:dyDescent="0.25">
      <c r="A89" s="89" t="s">
        <v>43</v>
      </c>
      <c r="B89" s="85">
        <v>940</v>
      </c>
      <c r="C89" s="86" t="s">
        <v>40</v>
      </c>
      <c r="D89" s="105" t="s">
        <v>252</v>
      </c>
      <c r="E89" s="92">
        <v>240</v>
      </c>
      <c r="F89" s="34"/>
      <c r="G89" s="34"/>
      <c r="H89" s="34"/>
    </row>
    <row r="90" spans="1:9" ht="48" customHeight="1" x14ac:dyDescent="0.25">
      <c r="A90" s="200" t="s">
        <v>216</v>
      </c>
      <c r="B90" s="201">
        <v>940</v>
      </c>
      <c r="C90" s="202" t="s">
        <v>211</v>
      </c>
      <c r="D90" s="180" t="s">
        <v>214</v>
      </c>
      <c r="E90" s="203"/>
      <c r="F90" s="204">
        <f>F91+F95+F99+F103+F107+F111+F115+F119+F123</f>
        <v>23105</v>
      </c>
      <c r="G90" s="204">
        <f t="shared" ref="G90:H90" si="32">G91+G95+G99+G103+G107+G111+G115+G119+G123</f>
        <v>24260.3</v>
      </c>
      <c r="H90" s="204">
        <f t="shared" si="32"/>
        <v>25230.500000000004</v>
      </c>
    </row>
    <row r="91" spans="1:9" x14ac:dyDescent="0.25">
      <c r="A91" s="209" t="s">
        <v>215</v>
      </c>
      <c r="B91" s="210">
        <v>940</v>
      </c>
      <c r="C91" s="181" t="s">
        <v>211</v>
      </c>
      <c r="D91" s="207" t="s">
        <v>332</v>
      </c>
      <c r="E91" s="88"/>
      <c r="F91" s="208">
        <f>F92</f>
        <v>10171.799999999999</v>
      </c>
      <c r="G91" s="208">
        <f t="shared" ref="G91:H93" si="33">G92</f>
        <v>10680.5</v>
      </c>
      <c r="H91" s="208">
        <f t="shared" si="33"/>
        <v>11107.5</v>
      </c>
    </row>
    <row r="92" spans="1:9" x14ac:dyDescent="0.25">
      <c r="A92" s="89" t="s">
        <v>226</v>
      </c>
      <c r="B92" s="90">
        <v>940</v>
      </c>
      <c r="C92" s="91" t="s">
        <v>211</v>
      </c>
      <c r="D92" s="87" t="s">
        <v>332</v>
      </c>
      <c r="E92" s="88"/>
      <c r="F92" s="112">
        <f>F93</f>
        <v>10171.799999999999</v>
      </c>
      <c r="G92" s="112">
        <f t="shared" si="33"/>
        <v>10680.5</v>
      </c>
      <c r="H92" s="112">
        <f t="shared" si="33"/>
        <v>11107.5</v>
      </c>
    </row>
    <row r="93" spans="1:9" x14ac:dyDescent="0.25">
      <c r="A93" s="89" t="s">
        <v>41</v>
      </c>
      <c r="B93" s="85">
        <v>940</v>
      </c>
      <c r="C93" s="86" t="s">
        <v>211</v>
      </c>
      <c r="D93" s="87" t="s">
        <v>332</v>
      </c>
      <c r="E93" s="92">
        <v>200</v>
      </c>
      <c r="F93" s="34">
        <f>F94</f>
        <v>10171.799999999999</v>
      </c>
      <c r="G93" s="34">
        <f t="shared" si="33"/>
        <v>10680.5</v>
      </c>
      <c r="H93" s="34">
        <f t="shared" si="33"/>
        <v>11107.5</v>
      </c>
    </row>
    <row r="94" spans="1:9" x14ac:dyDescent="0.25">
      <c r="A94" s="89" t="s">
        <v>43</v>
      </c>
      <c r="B94" s="85">
        <v>940</v>
      </c>
      <c r="C94" s="86" t="s">
        <v>211</v>
      </c>
      <c r="D94" s="87" t="s">
        <v>332</v>
      </c>
      <c r="E94" s="92">
        <v>240</v>
      </c>
      <c r="F94" s="34">
        <v>10171.799999999999</v>
      </c>
      <c r="G94" s="34">
        <v>10680.5</v>
      </c>
      <c r="H94" s="34">
        <v>11107.5</v>
      </c>
    </row>
    <row r="95" spans="1:9" ht="42.75" x14ac:dyDescent="0.25">
      <c r="A95" s="198" t="s">
        <v>217</v>
      </c>
      <c r="B95" s="205">
        <v>940</v>
      </c>
      <c r="C95" s="206" t="s">
        <v>211</v>
      </c>
      <c r="D95" s="207" t="s">
        <v>333</v>
      </c>
      <c r="E95" s="99"/>
      <c r="F95" s="208">
        <f>F96</f>
        <v>1013</v>
      </c>
      <c r="G95" s="208">
        <f>G96</f>
        <v>1063.5999999999999</v>
      </c>
      <c r="H95" s="208">
        <f t="shared" ref="G95:H97" si="34">H96</f>
        <v>1106.2</v>
      </c>
    </row>
    <row r="96" spans="1:9" ht="45" x14ac:dyDescent="0.25">
      <c r="A96" s="95" t="s">
        <v>227</v>
      </c>
      <c r="B96" s="96">
        <v>940</v>
      </c>
      <c r="C96" s="97" t="s">
        <v>211</v>
      </c>
      <c r="D96" s="98" t="s">
        <v>333</v>
      </c>
      <c r="E96" s="99"/>
      <c r="F96" s="112">
        <f>F97</f>
        <v>1013</v>
      </c>
      <c r="G96" s="112">
        <f t="shared" si="34"/>
        <v>1063.5999999999999</v>
      </c>
      <c r="H96" s="112">
        <f t="shared" si="34"/>
        <v>1106.2</v>
      </c>
    </row>
    <row r="97" spans="1:8" x14ac:dyDescent="0.25">
      <c r="A97" s="89" t="s">
        <v>41</v>
      </c>
      <c r="B97" s="85">
        <v>940</v>
      </c>
      <c r="C97" s="86" t="s">
        <v>211</v>
      </c>
      <c r="D97" s="98" t="s">
        <v>333</v>
      </c>
      <c r="E97" s="92">
        <v>200</v>
      </c>
      <c r="F97" s="34">
        <f>F98</f>
        <v>1013</v>
      </c>
      <c r="G97" s="34">
        <f t="shared" si="34"/>
        <v>1063.5999999999999</v>
      </c>
      <c r="H97" s="34">
        <f t="shared" si="34"/>
        <v>1106.2</v>
      </c>
    </row>
    <row r="98" spans="1:8" x14ac:dyDescent="0.25">
      <c r="A98" s="89" t="s">
        <v>43</v>
      </c>
      <c r="B98" s="85">
        <v>940</v>
      </c>
      <c r="C98" s="86" t="s">
        <v>211</v>
      </c>
      <c r="D98" s="98" t="s">
        <v>333</v>
      </c>
      <c r="E98" s="92">
        <v>240</v>
      </c>
      <c r="F98" s="34">
        <v>1013</v>
      </c>
      <c r="G98" s="34">
        <v>1063.5999999999999</v>
      </c>
      <c r="H98" s="34">
        <v>1106.2</v>
      </c>
    </row>
    <row r="99" spans="1:8" ht="28.5" x14ac:dyDescent="0.25">
      <c r="A99" s="198" t="s">
        <v>218</v>
      </c>
      <c r="B99" s="205">
        <v>940</v>
      </c>
      <c r="C99" s="206" t="s">
        <v>211</v>
      </c>
      <c r="D99" s="180" t="s">
        <v>334</v>
      </c>
      <c r="E99" s="99"/>
      <c r="F99" s="208">
        <f>F100</f>
        <v>5064.7</v>
      </c>
      <c r="G99" s="208">
        <f t="shared" ref="G99:H101" si="35">G100</f>
        <v>5317.9</v>
      </c>
      <c r="H99" s="208">
        <f t="shared" si="35"/>
        <v>5530.6</v>
      </c>
    </row>
    <row r="100" spans="1:8" s="100" customFormat="1" ht="30" x14ac:dyDescent="0.25">
      <c r="A100" s="95" t="s">
        <v>228</v>
      </c>
      <c r="B100" s="85"/>
      <c r="C100" s="86" t="s">
        <v>211</v>
      </c>
      <c r="D100" s="87" t="s">
        <v>334</v>
      </c>
      <c r="E100" s="88"/>
      <c r="F100" s="112">
        <f>F101</f>
        <v>5064.7</v>
      </c>
      <c r="G100" s="112">
        <f t="shared" si="35"/>
        <v>5317.9</v>
      </c>
      <c r="H100" s="112">
        <f t="shared" si="35"/>
        <v>5530.6</v>
      </c>
    </row>
    <row r="101" spans="1:8" ht="21" customHeight="1" x14ac:dyDescent="0.25">
      <c r="A101" s="89" t="s">
        <v>41</v>
      </c>
      <c r="B101" s="85">
        <v>940</v>
      </c>
      <c r="C101" s="86" t="s">
        <v>211</v>
      </c>
      <c r="D101" s="87" t="s">
        <v>334</v>
      </c>
      <c r="E101" s="92">
        <v>200</v>
      </c>
      <c r="F101" s="34">
        <f>F102</f>
        <v>5064.7</v>
      </c>
      <c r="G101" s="34">
        <f t="shared" si="35"/>
        <v>5317.9</v>
      </c>
      <c r="H101" s="34">
        <f t="shared" si="35"/>
        <v>5530.6</v>
      </c>
    </row>
    <row r="102" spans="1:8" ht="20.25" customHeight="1" x14ac:dyDescent="0.25">
      <c r="A102" s="89" t="s">
        <v>43</v>
      </c>
      <c r="B102" s="85">
        <v>940</v>
      </c>
      <c r="C102" s="86" t="s">
        <v>211</v>
      </c>
      <c r="D102" s="87" t="s">
        <v>334</v>
      </c>
      <c r="E102" s="92">
        <v>240</v>
      </c>
      <c r="F102" s="34">
        <v>5064.7</v>
      </c>
      <c r="G102" s="34">
        <v>5317.9</v>
      </c>
      <c r="H102" s="34">
        <v>5530.6</v>
      </c>
    </row>
    <row r="103" spans="1:8" ht="28.5" x14ac:dyDescent="0.25">
      <c r="A103" s="198" t="s">
        <v>219</v>
      </c>
      <c r="B103" s="205">
        <v>940</v>
      </c>
      <c r="C103" s="206" t="s">
        <v>211</v>
      </c>
      <c r="D103" s="180" t="s">
        <v>335</v>
      </c>
      <c r="E103" s="99"/>
      <c r="F103" s="208">
        <f>F104</f>
        <v>2656.6</v>
      </c>
      <c r="G103" s="208">
        <f t="shared" ref="G103:H105" si="36">G104</f>
        <v>2789.5</v>
      </c>
      <c r="H103" s="208">
        <f t="shared" si="36"/>
        <v>2901.1</v>
      </c>
    </row>
    <row r="104" spans="1:8" ht="30" x14ac:dyDescent="0.25">
      <c r="A104" s="95" t="s">
        <v>231</v>
      </c>
      <c r="B104" s="85"/>
      <c r="C104" s="86" t="s">
        <v>211</v>
      </c>
      <c r="D104" s="87" t="s">
        <v>335</v>
      </c>
      <c r="E104" s="88"/>
      <c r="F104" s="112">
        <f>F105</f>
        <v>2656.6</v>
      </c>
      <c r="G104" s="112">
        <f t="shared" si="36"/>
        <v>2789.5</v>
      </c>
      <c r="H104" s="112">
        <f t="shared" si="36"/>
        <v>2901.1</v>
      </c>
    </row>
    <row r="105" spans="1:8" x14ac:dyDescent="0.25">
      <c r="A105" s="89" t="s">
        <v>41</v>
      </c>
      <c r="B105" s="85">
        <v>940</v>
      </c>
      <c r="C105" s="86" t="s">
        <v>211</v>
      </c>
      <c r="D105" s="87" t="s">
        <v>335</v>
      </c>
      <c r="E105" s="92">
        <v>200</v>
      </c>
      <c r="F105" s="34">
        <f>F106</f>
        <v>2656.6</v>
      </c>
      <c r="G105" s="34">
        <f t="shared" si="36"/>
        <v>2789.5</v>
      </c>
      <c r="H105" s="34">
        <f t="shared" si="36"/>
        <v>2901.1</v>
      </c>
    </row>
    <row r="106" spans="1:8" x14ac:dyDescent="0.25">
      <c r="A106" s="89" t="s">
        <v>43</v>
      </c>
      <c r="B106" s="85">
        <v>940</v>
      </c>
      <c r="C106" s="86" t="s">
        <v>211</v>
      </c>
      <c r="D106" s="87" t="s">
        <v>335</v>
      </c>
      <c r="E106" s="92">
        <v>240</v>
      </c>
      <c r="F106" s="34">
        <v>2656.6</v>
      </c>
      <c r="G106" s="34">
        <v>2789.5</v>
      </c>
      <c r="H106" s="34">
        <v>2901.1</v>
      </c>
    </row>
    <row r="107" spans="1:8" ht="42.75" x14ac:dyDescent="0.25">
      <c r="A107" s="198" t="s">
        <v>220</v>
      </c>
      <c r="B107" s="205">
        <v>940</v>
      </c>
      <c r="C107" s="206" t="s">
        <v>211</v>
      </c>
      <c r="D107" s="207" t="s">
        <v>336</v>
      </c>
      <c r="E107" s="99"/>
      <c r="F107" s="208">
        <f>F108</f>
        <v>585.79999999999995</v>
      </c>
      <c r="G107" s="208">
        <f t="shared" ref="G107:H109" si="37">G108</f>
        <v>614.70000000000005</v>
      </c>
      <c r="H107" s="208">
        <f t="shared" si="37"/>
        <v>639.29999999999995</v>
      </c>
    </row>
    <row r="108" spans="1:8" ht="30" x14ac:dyDescent="0.25">
      <c r="A108" s="84" t="s">
        <v>229</v>
      </c>
      <c r="B108" s="85"/>
      <c r="C108" s="86" t="s">
        <v>211</v>
      </c>
      <c r="D108" s="98" t="s">
        <v>336</v>
      </c>
      <c r="E108" s="88"/>
      <c r="F108" s="112">
        <f>F109</f>
        <v>585.79999999999995</v>
      </c>
      <c r="G108" s="112">
        <f t="shared" si="37"/>
        <v>614.70000000000005</v>
      </c>
      <c r="H108" s="112">
        <f t="shared" si="37"/>
        <v>639.29999999999995</v>
      </c>
    </row>
    <row r="109" spans="1:8" x14ac:dyDescent="0.25">
      <c r="A109" s="89" t="s">
        <v>41</v>
      </c>
      <c r="B109" s="85">
        <v>940</v>
      </c>
      <c r="C109" s="86" t="s">
        <v>211</v>
      </c>
      <c r="D109" s="98" t="s">
        <v>336</v>
      </c>
      <c r="E109" s="92">
        <v>200</v>
      </c>
      <c r="F109" s="34">
        <f>F110</f>
        <v>585.79999999999995</v>
      </c>
      <c r="G109" s="34">
        <f t="shared" si="37"/>
        <v>614.70000000000005</v>
      </c>
      <c r="H109" s="34">
        <f t="shared" si="37"/>
        <v>639.29999999999995</v>
      </c>
    </row>
    <row r="110" spans="1:8" x14ac:dyDescent="0.25">
      <c r="A110" s="106" t="s">
        <v>43</v>
      </c>
      <c r="B110" s="90">
        <v>940</v>
      </c>
      <c r="C110" s="91" t="s">
        <v>211</v>
      </c>
      <c r="D110" s="98" t="s">
        <v>336</v>
      </c>
      <c r="E110" s="107">
        <v>240</v>
      </c>
      <c r="F110" s="35">
        <v>585.79999999999995</v>
      </c>
      <c r="G110" s="35">
        <v>614.70000000000005</v>
      </c>
      <c r="H110" s="35">
        <v>639.29999999999995</v>
      </c>
    </row>
    <row r="111" spans="1:8" ht="28.5" x14ac:dyDescent="0.25">
      <c r="A111" s="197" t="s">
        <v>221</v>
      </c>
      <c r="B111" s="210">
        <v>940</v>
      </c>
      <c r="C111" s="181" t="s">
        <v>211</v>
      </c>
      <c r="D111" s="180" t="s">
        <v>337</v>
      </c>
      <c r="E111" s="88"/>
      <c r="F111" s="208">
        <f>F112</f>
        <v>817.2</v>
      </c>
      <c r="G111" s="208">
        <f t="shared" ref="G111:H113" si="38">G112</f>
        <v>858.1</v>
      </c>
      <c r="H111" s="208">
        <f t="shared" si="38"/>
        <v>892.4</v>
      </c>
    </row>
    <row r="112" spans="1:8" x14ac:dyDescent="0.25">
      <c r="A112" s="84" t="s">
        <v>234</v>
      </c>
      <c r="B112" s="85"/>
      <c r="C112" s="86" t="s">
        <v>211</v>
      </c>
      <c r="D112" s="87" t="s">
        <v>337</v>
      </c>
      <c r="E112" s="88"/>
      <c r="F112" s="112">
        <f>F113</f>
        <v>817.2</v>
      </c>
      <c r="G112" s="112">
        <f t="shared" si="38"/>
        <v>858.1</v>
      </c>
      <c r="H112" s="112">
        <f t="shared" si="38"/>
        <v>892.4</v>
      </c>
    </row>
    <row r="113" spans="1:8" x14ac:dyDescent="0.25">
      <c r="A113" s="89" t="s">
        <v>41</v>
      </c>
      <c r="B113" s="85">
        <v>940</v>
      </c>
      <c r="C113" s="86" t="s">
        <v>211</v>
      </c>
      <c r="D113" s="87" t="s">
        <v>337</v>
      </c>
      <c r="E113" s="92">
        <v>200</v>
      </c>
      <c r="F113" s="34">
        <f>F114</f>
        <v>817.2</v>
      </c>
      <c r="G113" s="34">
        <f t="shared" si="38"/>
        <v>858.1</v>
      </c>
      <c r="H113" s="34">
        <f t="shared" si="38"/>
        <v>892.4</v>
      </c>
    </row>
    <row r="114" spans="1:8" x14ac:dyDescent="0.25">
      <c r="A114" s="106" t="s">
        <v>43</v>
      </c>
      <c r="B114" s="90">
        <v>940</v>
      </c>
      <c r="C114" s="91" t="s">
        <v>211</v>
      </c>
      <c r="D114" s="87" t="s">
        <v>337</v>
      </c>
      <c r="E114" s="107">
        <v>240</v>
      </c>
      <c r="F114" s="35">
        <v>817.2</v>
      </c>
      <c r="G114" s="35">
        <v>858.1</v>
      </c>
      <c r="H114" s="35">
        <v>892.4</v>
      </c>
    </row>
    <row r="115" spans="1:8" ht="28.5" x14ac:dyDescent="0.25">
      <c r="A115" s="197" t="s">
        <v>222</v>
      </c>
      <c r="B115" s="210">
        <v>940</v>
      </c>
      <c r="C115" s="181" t="s">
        <v>211</v>
      </c>
      <c r="D115" s="211" t="s">
        <v>338</v>
      </c>
      <c r="E115" s="88"/>
      <c r="F115" s="208">
        <f>F116</f>
        <v>650.70000000000005</v>
      </c>
      <c r="G115" s="208">
        <f t="shared" ref="G115:H117" si="39">G116</f>
        <v>683.2</v>
      </c>
      <c r="H115" s="208">
        <f t="shared" si="39"/>
        <v>710.5</v>
      </c>
    </row>
    <row r="116" spans="1:8" ht="30" x14ac:dyDescent="0.25">
      <c r="A116" s="84" t="s">
        <v>230</v>
      </c>
      <c r="B116" s="85"/>
      <c r="C116" s="86" t="s">
        <v>211</v>
      </c>
      <c r="D116" s="108" t="s">
        <v>338</v>
      </c>
      <c r="E116" s="88"/>
      <c r="F116" s="112">
        <f>F117</f>
        <v>650.70000000000005</v>
      </c>
      <c r="G116" s="112">
        <f t="shared" si="39"/>
        <v>683.2</v>
      </c>
      <c r="H116" s="112">
        <f t="shared" si="39"/>
        <v>710.5</v>
      </c>
    </row>
    <row r="117" spans="1:8" x14ac:dyDescent="0.25">
      <c r="A117" s="89" t="s">
        <v>41</v>
      </c>
      <c r="B117" s="85">
        <v>940</v>
      </c>
      <c r="C117" s="86" t="s">
        <v>211</v>
      </c>
      <c r="D117" s="108" t="s">
        <v>338</v>
      </c>
      <c r="E117" s="92">
        <v>200</v>
      </c>
      <c r="F117" s="34">
        <f>F118</f>
        <v>650.70000000000005</v>
      </c>
      <c r="G117" s="34">
        <f t="shared" si="39"/>
        <v>683.2</v>
      </c>
      <c r="H117" s="34">
        <f t="shared" si="39"/>
        <v>710.5</v>
      </c>
    </row>
    <row r="118" spans="1:8" x14ac:dyDescent="0.25">
      <c r="A118" s="106" t="s">
        <v>43</v>
      </c>
      <c r="B118" s="90">
        <v>940</v>
      </c>
      <c r="C118" s="91" t="s">
        <v>211</v>
      </c>
      <c r="D118" s="108" t="s">
        <v>338</v>
      </c>
      <c r="E118" s="107">
        <v>240</v>
      </c>
      <c r="F118" s="35">
        <v>650.70000000000005</v>
      </c>
      <c r="G118" s="35">
        <v>683.2</v>
      </c>
      <c r="H118" s="35">
        <v>710.5</v>
      </c>
    </row>
    <row r="119" spans="1:8" ht="28.5" x14ac:dyDescent="0.25">
      <c r="A119" s="197" t="s">
        <v>223</v>
      </c>
      <c r="B119" s="210">
        <v>940</v>
      </c>
      <c r="C119" s="181" t="s">
        <v>211</v>
      </c>
      <c r="D119" s="180" t="s">
        <v>339</v>
      </c>
      <c r="E119" s="88"/>
      <c r="F119" s="208">
        <f>F120</f>
        <v>2145.1999999999998</v>
      </c>
      <c r="G119" s="208">
        <f t="shared" ref="G119:H121" si="40">G120</f>
        <v>2252.8000000000002</v>
      </c>
      <c r="H119" s="208">
        <f t="shared" si="40"/>
        <v>2342.9</v>
      </c>
    </row>
    <row r="120" spans="1:8" x14ac:dyDescent="0.25">
      <c r="A120" s="116" t="s">
        <v>224</v>
      </c>
      <c r="B120" s="110">
        <v>940</v>
      </c>
      <c r="C120" s="97" t="s">
        <v>211</v>
      </c>
      <c r="D120" s="87" t="s">
        <v>339</v>
      </c>
      <c r="E120" s="99"/>
      <c r="F120" s="112">
        <f>F121</f>
        <v>2145.1999999999998</v>
      </c>
      <c r="G120" s="112">
        <f t="shared" si="40"/>
        <v>2252.8000000000002</v>
      </c>
      <c r="H120" s="112">
        <f t="shared" si="40"/>
        <v>2342.9</v>
      </c>
    </row>
    <row r="121" spans="1:8" x14ac:dyDescent="0.25">
      <c r="A121" s="89" t="s">
        <v>41</v>
      </c>
      <c r="B121" s="85">
        <v>940</v>
      </c>
      <c r="C121" s="86" t="s">
        <v>211</v>
      </c>
      <c r="D121" s="87" t="s">
        <v>339</v>
      </c>
      <c r="E121" s="92">
        <v>200</v>
      </c>
      <c r="F121" s="34">
        <f>F122</f>
        <v>2145.1999999999998</v>
      </c>
      <c r="G121" s="34">
        <f t="shared" si="40"/>
        <v>2252.8000000000002</v>
      </c>
      <c r="H121" s="34">
        <f t="shared" si="40"/>
        <v>2342.9</v>
      </c>
    </row>
    <row r="122" spans="1:8" ht="15.75" thickBot="1" x14ac:dyDescent="0.3">
      <c r="A122" s="106" t="s">
        <v>43</v>
      </c>
      <c r="B122" s="90">
        <v>940</v>
      </c>
      <c r="C122" s="91" t="s">
        <v>211</v>
      </c>
      <c r="D122" s="87" t="s">
        <v>339</v>
      </c>
      <c r="E122" s="107">
        <v>240</v>
      </c>
      <c r="F122" s="35">
        <v>2145.1999999999998</v>
      </c>
      <c r="G122" s="35">
        <v>2252.8000000000002</v>
      </c>
      <c r="H122" s="35">
        <v>2342.9</v>
      </c>
    </row>
    <row r="123" spans="1:8" ht="28.5" hidden="1" x14ac:dyDescent="0.25">
      <c r="A123" s="212" t="s">
        <v>325</v>
      </c>
      <c r="B123" s="213">
        <v>940</v>
      </c>
      <c r="C123" s="181" t="s">
        <v>211</v>
      </c>
      <c r="D123" s="211" t="s">
        <v>253</v>
      </c>
      <c r="E123" s="214"/>
      <c r="F123" s="208">
        <f>F124</f>
        <v>0</v>
      </c>
      <c r="G123" s="208">
        <f t="shared" ref="G123:H125" si="41">G124</f>
        <v>0</v>
      </c>
      <c r="H123" s="208">
        <f t="shared" si="41"/>
        <v>0</v>
      </c>
    </row>
    <row r="124" spans="1:8" hidden="1" x14ac:dyDescent="0.25">
      <c r="A124" s="145" t="s">
        <v>326</v>
      </c>
      <c r="B124" s="85">
        <v>940</v>
      </c>
      <c r="C124" s="86" t="s">
        <v>211</v>
      </c>
      <c r="D124" s="108" t="s">
        <v>253</v>
      </c>
      <c r="E124" s="88"/>
      <c r="F124" s="112">
        <f>F125</f>
        <v>0</v>
      </c>
      <c r="G124" s="112">
        <f t="shared" si="41"/>
        <v>0</v>
      </c>
      <c r="H124" s="112">
        <f t="shared" si="41"/>
        <v>0</v>
      </c>
    </row>
    <row r="125" spans="1:8" hidden="1" x14ac:dyDescent="0.25">
      <c r="A125" s="89" t="s">
        <v>41</v>
      </c>
      <c r="B125" s="85">
        <v>940</v>
      </c>
      <c r="C125" s="86" t="s">
        <v>211</v>
      </c>
      <c r="D125" s="108" t="s">
        <v>253</v>
      </c>
      <c r="E125" s="92">
        <v>200</v>
      </c>
      <c r="F125" s="34">
        <f>F126</f>
        <v>0</v>
      </c>
      <c r="G125" s="34">
        <f t="shared" si="41"/>
        <v>0</v>
      </c>
      <c r="H125" s="34">
        <f t="shared" si="41"/>
        <v>0</v>
      </c>
    </row>
    <row r="126" spans="1:8" ht="15.75" hidden="1" thickBot="1" x14ac:dyDescent="0.3">
      <c r="A126" s="101" t="s">
        <v>43</v>
      </c>
      <c r="B126" s="102">
        <v>940</v>
      </c>
      <c r="C126" s="91" t="s">
        <v>211</v>
      </c>
      <c r="D126" s="108" t="s">
        <v>253</v>
      </c>
      <c r="E126" s="103">
        <v>240</v>
      </c>
      <c r="F126" s="104"/>
      <c r="G126" s="104"/>
      <c r="H126" s="104"/>
    </row>
    <row r="127" spans="1:8" ht="15.75" hidden="1" thickBot="1" x14ac:dyDescent="0.3">
      <c r="A127" s="172" t="s">
        <v>168</v>
      </c>
      <c r="B127" s="182">
        <v>940</v>
      </c>
      <c r="C127" s="138" t="s">
        <v>170</v>
      </c>
      <c r="D127" s="132"/>
      <c r="E127" s="183"/>
      <c r="F127" s="113">
        <f>F128</f>
        <v>0</v>
      </c>
      <c r="G127" s="113">
        <f t="shared" ref="G127:H131" si="42">G128</f>
        <v>0</v>
      </c>
      <c r="H127" s="113">
        <f t="shared" si="42"/>
        <v>0</v>
      </c>
    </row>
    <row r="128" spans="1:8" ht="29.25" hidden="1" thickBot="1" x14ac:dyDescent="0.3">
      <c r="A128" s="137" t="s">
        <v>169</v>
      </c>
      <c r="B128" s="132">
        <v>940</v>
      </c>
      <c r="C128" s="184" t="s">
        <v>171</v>
      </c>
      <c r="D128" s="132"/>
      <c r="E128" s="166"/>
      <c r="F128" s="113">
        <f>F129</f>
        <v>0</v>
      </c>
      <c r="G128" s="113">
        <f t="shared" si="42"/>
        <v>0</v>
      </c>
      <c r="H128" s="113">
        <f t="shared" si="42"/>
        <v>0</v>
      </c>
    </row>
    <row r="129" spans="1:8" ht="45" hidden="1" x14ac:dyDescent="0.25">
      <c r="A129" s="95" t="s">
        <v>199</v>
      </c>
      <c r="B129" s="156">
        <v>940</v>
      </c>
      <c r="C129" s="185" t="s">
        <v>171</v>
      </c>
      <c r="D129" s="98" t="s">
        <v>175</v>
      </c>
      <c r="E129" s="110"/>
      <c r="F129" s="39">
        <f>F130</f>
        <v>0</v>
      </c>
      <c r="G129" s="39">
        <f t="shared" si="42"/>
        <v>0</v>
      </c>
      <c r="H129" s="39">
        <f t="shared" si="42"/>
        <v>0</v>
      </c>
    </row>
    <row r="130" spans="1:8" ht="30" hidden="1" x14ac:dyDescent="0.25">
      <c r="A130" s="84" t="s">
        <v>172</v>
      </c>
      <c r="B130" s="146">
        <v>940</v>
      </c>
      <c r="C130" s="186" t="s">
        <v>171</v>
      </c>
      <c r="D130" s="87" t="s">
        <v>176</v>
      </c>
      <c r="E130" s="92"/>
      <c r="F130" s="34">
        <f>F131</f>
        <v>0</v>
      </c>
      <c r="G130" s="34">
        <f t="shared" si="42"/>
        <v>0</v>
      </c>
      <c r="H130" s="34">
        <f t="shared" si="42"/>
        <v>0</v>
      </c>
    </row>
    <row r="131" spans="1:8" hidden="1" x14ac:dyDescent="0.25">
      <c r="A131" s="89" t="s">
        <v>60</v>
      </c>
      <c r="B131" s="146">
        <v>940</v>
      </c>
      <c r="C131" s="186" t="s">
        <v>171</v>
      </c>
      <c r="D131" s="87" t="s">
        <v>176</v>
      </c>
      <c r="E131" s="92">
        <v>200</v>
      </c>
      <c r="F131" s="34">
        <f>F132</f>
        <v>0</v>
      </c>
      <c r="G131" s="34">
        <f t="shared" si="42"/>
        <v>0</v>
      </c>
      <c r="H131" s="34">
        <f t="shared" si="42"/>
        <v>0</v>
      </c>
    </row>
    <row r="132" spans="1:8" ht="15.75" hidden="1" thickBot="1" x14ac:dyDescent="0.3">
      <c r="A132" s="106" t="s">
        <v>56</v>
      </c>
      <c r="B132" s="146">
        <v>940</v>
      </c>
      <c r="C132" s="187" t="s">
        <v>171</v>
      </c>
      <c r="D132" s="108" t="s">
        <v>176</v>
      </c>
      <c r="E132" s="103">
        <v>240</v>
      </c>
      <c r="F132" s="104"/>
      <c r="G132" s="104"/>
      <c r="H132" s="104"/>
    </row>
    <row r="133" spans="1:8" ht="15.75" thickBot="1" x14ac:dyDescent="0.3">
      <c r="A133" s="188" t="s">
        <v>23</v>
      </c>
      <c r="B133" s="135">
        <v>940</v>
      </c>
      <c r="C133" s="135" t="s">
        <v>24</v>
      </c>
      <c r="D133" s="135"/>
      <c r="E133" s="135"/>
      <c r="F133" s="277">
        <f>F134</f>
        <v>960.1</v>
      </c>
      <c r="G133" s="277">
        <f t="shared" ref="G133:H134" si="43">G134</f>
        <v>61.900000000000006</v>
      </c>
      <c r="H133" s="277">
        <f t="shared" si="43"/>
        <v>53</v>
      </c>
    </row>
    <row r="134" spans="1:8" ht="15.75" thickBot="1" x14ac:dyDescent="0.3">
      <c r="A134" s="189" t="s">
        <v>138</v>
      </c>
      <c r="B134" s="135">
        <v>940</v>
      </c>
      <c r="C134" s="138" t="s">
        <v>139</v>
      </c>
      <c r="D134" s="135"/>
      <c r="E134" s="135"/>
      <c r="F134" s="113">
        <f>F135</f>
        <v>960.1</v>
      </c>
      <c r="G134" s="113">
        <f t="shared" si="43"/>
        <v>61.900000000000006</v>
      </c>
      <c r="H134" s="113">
        <f t="shared" si="43"/>
        <v>53</v>
      </c>
    </row>
    <row r="135" spans="1:8" ht="30" x14ac:dyDescent="0.25">
      <c r="A135" s="93" t="s">
        <v>72</v>
      </c>
      <c r="B135" s="154">
        <v>940</v>
      </c>
      <c r="C135" s="94" t="s">
        <v>139</v>
      </c>
      <c r="D135" s="142" t="s">
        <v>52</v>
      </c>
      <c r="E135" s="143"/>
      <c r="F135" s="38">
        <f>F136+F140</f>
        <v>960.1</v>
      </c>
      <c r="G135" s="38">
        <f t="shared" ref="G135:H135" si="44">G136+G140</f>
        <v>61.900000000000006</v>
      </c>
      <c r="H135" s="38">
        <f t="shared" si="44"/>
        <v>53</v>
      </c>
    </row>
    <row r="136" spans="1:8" x14ac:dyDescent="0.25">
      <c r="A136" s="84" t="s">
        <v>163</v>
      </c>
      <c r="B136" s="154">
        <v>940</v>
      </c>
      <c r="C136" s="87" t="s">
        <v>139</v>
      </c>
      <c r="D136" s="144" t="s">
        <v>53</v>
      </c>
      <c r="E136" s="92"/>
      <c r="F136" s="34">
        <f>F137</f>
        <v>780.1</v>
      </c>
      <c r="G136" s="34">
        <f t="shared" ref="G136:H138" si="45">G137</f>
        <v>47.6</v>
      </c>
      <c r="H136" s="34">
        <f t="shared" si="45"/>
        <v>38.700000000000003</v>
      </c>
    </row>
    <row r="137" spans="1:8" ht="30" x14ac:dyDescent="0.25">
      <c r="A137" s="84" t="s">
        <v>54</v>
      </c>
      <c r="B137" s="154">
        <v>940</v>
      </c>
      <c r="C137" s="87" t="s">
        <v>139</v>
      </c>
      <c r="D137" s="144" t="s">
        <v>55</v>
      </c>
      <c r="E137" s="92"/>
      <c r="F137" s="34">
        <f>F138</f>
        <v>780.1</v>
      </c>
      <c r="G137" s="34">
        <f t="shared" si="45"/>
        <v>47.6</v>
      </c>
      <c r="H137" s="34">
        <f t="shared" si="45"/>
        <v>38.700000000000003</v>
      </c>
    </row>
    <row r="138" spans="1:8" x14ac:dyDescent="0.25">
      <c r="A138" s="89" t="s">
        <v>41</v>
      </c>
      <c r="B138" s="154">
        <v>940</v>
      </c>
      <c r="C138" s="87" t="s">
        <v>139</v>
      </c>
      <c r="D138" s="144" t="s">
        <v>55</v>
      </c>
      <c r="E138" s="92" t="s">
        <v>42</v>
      </c>
      <c r="F138" s="34">
        <f>F139</f>
        <v>780.1</v>
      </c>
      <c r="G138" s="34">
        <f t="shared" si="45"/>
        <v>47.6</v>
      </c>
      <c r="H138" s="34">
        <f t="shared" si="45"/>
        <v>38.700000000000003</v>
      </c>
    </row>
    <row r="139" spans="1:8" x14ac:dyDescent="0.25">
      <c r="A139" s="89" t="s">
        <v>56</v>
      </c>
      <c r="B139" s="154">
        <v>940</v>
      </c>
      <c r="C139" s="87" t="s">
        <v>139</v>
      </c>
      <c r="D139" s="144" t="s">
        <v>55</v>
      </c>
      <c r="E139" s="92" t="s">
        <v>44</v>
      </c>
      <c r="F139" s="34">
        <v>780.1</v>
      </c>
      <c r="G139" s="34">
        <f>38.7+8.9</f>
        <v>47.6</v>
      </c>
      <c r="H139" s="34">
        <f>38.7</f>
        <v>38.700000000000003</v>
      </c>
    </row>
    <row r="140" spans="1:8" x14ac:dyDescent="0.25">
      <c r="A140" s="84" t="s">
        <v>164</v>
      </c>
      <c r="B140" s="154">
        <v>940</v>
      </c>
      <c r="C140" s="87" t="s">
        <v>139</v>
      </c>
      <c r="D140" s="144" t="s">
        <v>57</v>
      </c>
      <c r="E140" s="92"/>
      <c r="F140" s="34">
        <f>F141</f>
        <v>180</v>
      </c>
      <c r="G140" s="34">
        <f t="shared" ref="G140:H142" si="46">G141</f>
        <v>14.3</v>
      </c>
      <c r="H140" s="34">
        <v>14.3</v>
      </c>
    </row>
    <row r="141" spans="1:8" ht="45" x14ac:dyDescent="0.25">
      <c r="A141" s="84" t="s">
        <v>58</v>
      </c>
      <c r="B141" s="154">
        <v>940</v>
      </c>
      <c r="C141" s="87" t="s">
        <v>139</v>
      </c>
      <c r="D141" s="144" t="s">
        <v>59</v>
      </c>
      <c r="E141" s="92"/>
      <c r="F141" s="34">
        <f>F142</f>
        <v>180</v>
      </c>
      <c r="G141" s="34">
        <f t="shared" si="46"/>
        <v>14.3</v>
      </c>
      <c r="H141" s="34">
        <f t="shared" si="46"/>
        <v>14.3</v>
      </c>
    </row>
    <row r="142" spans="1:8" x14ac:dyDescent="0.25">
      <c r="A142" s="89" t="s">
        <v>60</v>
      </c>
      <c r="B142" s="154">
        <v>940</v>
      </c>
      <c r="C142" s="87" t="s">
        <v>139</v>
      </c>
      <c r="D142" s="144" t="s">
        <v>59</v>
      </c>
      <c r="E142" s="92" t="s">
        <v>42</v>
      </c>
      <c r="F142" s="34">
        <f>F143</f>
        <v>180</v>
      </c>
      <c r="G142" s="34">
        <f t="shared" si="46"/>
        <v>14.3</v>
      </c>
      <c r="H142" s="34">
        <f t="shared" si="46"/>
        <v>14.3</v>
      </c>
    </row>
    <row r="143" spans="1:8" ht="15.75" thickBot="1" x14ac:dyDescent="0.3">
      <c r="A143" s="101" t="s">
        <v>56</v>
      </c>
      <c r="B143" s="152">
        <v>940</v>
      </c>
      <c r="C143" s="109" t="s">
        <v>139</v>
      </c>
      <c r="D143" s="147" t="s">
        <v>59</v>
      </c>
      <c r="E143" s="103" t="s">
        <v>44</v>
      </c>
      <c r="F143" s="104">
        <v>180</v>
      </c>
      <c r="G143" s="104">
        <v>14.3</v>
      </c>
      <c r="H143" s="104">
        <v>14.3</v>
      </c>
    </row>
    <row r="144" spans="1:8" ht="15.75" thickBot="1" x14ac:dyDescent="0.3">
      <c r="A144" s="150" t="s">
        <v>25</v>
      </c>
      <c r="B144" s="135">
        <v>940</v>
      </c>
      <c r="C144" s="152" t="s">
        <v>26</v>
      </c>
      <c r="D144" s="152"/>
      <c r="E144" s="152"/>
      <c r="F144" s="37">
        <f>F145</f>
        <v>377</v>
      </c>
      <c r="G144" s="37">
        <f t="shared" ref="G144:H148" si="47">G145</f>
        <v>20</v>
      </c>
      <c r="H144" s="37">
        <f t="shared" si="47"/>
        <v>20</v>
      </c>
    </row>
    <row r="145" spans="1:10" ht="15.75" thickBot="1" x14ac:dyDescent="0.3">
      <c r="A145" s="189" t="s">
        <v>140</v>
      </c>
      <c r="B145" s="182">
        <v>940</v>
      </c>
      <c r="C145" s="140">
        <v>1102</v>
      </c>
      <c r="D145" s="140"/>
      <c r="E145" s="140"/>
      <c r="F145" s="31">
        <f>F146</f>
        <v>377</v>
      </c>
      <c r="G145" s="31">
        <f t="shared" si="47"/>
        <v>20</v>
      </c>
      <c r="H145" s="31">
        <f t="shared" si="47"/>
        <v>20</v>
      </c>
    </row>
    <row r="146" spans="1:10" ht="45" x14ac:dyDescent="0.25">
      <c r="A146" s="93" t="s">
        <v>73</v>
      </c>
      <c r="B146" s="142">
        <v>940</v>
      </c>
      <c r="C146" s="190">
        <v>1102</v>
      </c>
      <c r="D146" s="143" t="s">
        <v>61</v>
      </c>
      <c r="E146" s="142"/>
      <c r="F146" s="32">
        <f>F147</f>
        <v>377</v>
      </c>
      <c r="G146" s="32">
        <f t="shared" si="47"/>
        <v>20</v>
      </c>
      <c r="H146" s="32">
        <f t="shared" si="47"/>
        <v>20</v>
      </c>
    </row>
    <row r="147" spans="1:10" ht="45" x14ac:dyDescent="0.25">
      <c r="A147" s="84" t="s">
        <v>62</v>
      </c>
      <c r="B147" s="144">
        <v>940</v>
      </c>
      <c r="C147" s="144">
        <v>1102</v>
      </c>
      <c r="D147" s="92" t="s">
        <v>63</v>
      </c>
      <c r="E147" s="144"/>
      <c r="F147" s="33">
        <f>F148</f>
        <v>377</v>
      </c>
      <c r="G147" s="33">
        <f t="shared" si="47"/>
        <v>20</v>
      </c>
      <c r="H147" s="33">
        <f t="shared" si="47"/>
        <v>20</v>
      </c>
    </row>
    <row r="148" spans="1:10" x14ac:dyDescent="0.25">
      <c r="A148" s="89" t="s">
        <v>60</v>
      </c>
      <c r="B148" s="144">
        <v>940</v>
      </c>
      <c r="C148" s="191">
        <v>1102</v>
      </c>
      <c r="D148" s="92" t="s">
        <v>63</v>
      </c>
      <c r="E148" s="144" t="s">
        <v>42</v>
      </c>
      <c r="F148" s="33">
        <f>F149</f>
        <v>377</v>
      </c>
      <c r="G148" s="33">
        <f t="shared" si="47"/>
        <v>20</v>
      </c>
      <c r="H148" s="33">
        <f t="shared" si="47"/>
        <v>20</v>
      </c>
    </row>
    <row r="149" spans="1:10" ht="15.75" thickBot="1" x14ac:dyDescent="0.3">
      <c r="A149" s="150" t="s">
        <v>56</v>
      </c>
      <c r="B149" s="152">
        <v>940</v>
      </c>
      <c r="C149" s="192">
        <v>1102</v>
      </c>
      <c r="D149" s="151" t="s">
        <v>63</v>
      </c>
      <c r="E149" s="152" t="s">
        <v>44</v>
      </c>
      <c r="F149" s="193">
        <v>377</v>
      </c>
      <c r="G149" s="193">
        <v>20</v>
      </c>
      <c r="H149" s="193">
        <v>20</v>
      </c>
    </row>
    <row r="150" spans="1:10" ht="15.75" thickBot="1" x14ac:dyDescent="0.3">
      <c r="A150" s="134" t="s">
        <v>27</v>
      </c>
      <c r="B150" s="152">
        <v>940</v>
      </c>
      <c r="C150" s="135" t="s">
        <v>28</v>
      </c>
      <c r="D150" s="135"/>
      <c r="E150" s="135"/>
      <c r="F150" s="113">
        <f t="shared" ref="F150:H154" si="48">F151</f>
        <v>150</v>
      </c>
      <c r="G150" s="113">
        <f t="shared" si="48"/>
        <v>7.5</v>
      </c>
      <c r="H150" s="113">
        <f t="shared" si="48"/>
        <v>7.5</v>
      </c>
    </row>
    <row r="151" spans="1:10" ht="15.75" thickBot="1" x14ac:dyDescent="0.3">
      <c r="A151" s="194" t="s">
        <v>29</v>
      </c>
      <c r="B151" s="141">
        <v>940</v>
      </c>
      <c r="C151" s="141" t="s">
        <v>30</v>
      </c>
      <c r="D151" s="141"/>
      <c r="E151" s="141"/>
      <c r="F151" s="31">
        <f t="shared" si="48"/>
        <v>150</v>
      </c>
      <c r="G151" s="31">
        <f t="shared" si="48"/>
        <v>7.5</v>
      </c>
      <c r="H151" s="31">
        <f t="shared" si="48"/>
        <v>7.5</v>
      </c>
    </row>
    <row r="152" spans="1:10" ht="45" x14ac:dyDescent="0.25">
      <c r="A152" s="93" t="s">
        <v>74</v>
      </c>
      <c r="B152" s="195">
        <v>940</v>
      </c>
      <c r="C152" s="143" t="s">
        <v>64</v>
      </c>
      <c r="D152" s="142" t="s">
        <v>65</v>
      </c>
      <c r="E152" s="143"/>
      <c r="F152" s="38">
        <f>F153</f>
        <v>150</v>
      </c>
      <c r="G152" s="38">
        <f t="shared" si="48"/>
        <v>7.5</v>
      </c>
      <c r="H152" s="38">
        <f t="shared" si="48"/>
        <v>7.5</v>
      </c>
    </row>
    <row r="153" spans="1:10" ht="45" x14ac:dyDescent="0.25">
      <c r="A153" s="84" t="s">
        <v>66</v>
      </c>
      <c r="B153" s="144">
        <v>940</v>
      </c>
      <c r="C153" s="92" t="s">
        <v>64</v>
      </c>
      <c r="D153" s="144" t="s">
        <v>84</v>
      </c>
      <c r="E153" s="92"/>
      <c r="F153" s="34">
        <f t="shared" si="48"/>
        <v>150</v>
      </c>
      <c r="G153" s="34">
        <f t="shared" si="48"/>
        <v>7.5</v>
      </c>
      <c r="H153" s="34">
        <f t="shared" si="48"/>
        <v>7.5</v>
      </c>
    </row>
    <row r="154" spans="1:10" x14ac:dyDescent="0.25">
      <c r="A154" s="89" t="s">
        <v>60</v>
      </c>
      <c r="B154" s="144">
        <v>940</v>
      </c>
      <c r="C154" s="92" t="s">
        <v>64</v>
      </c>
      <c r="D154" s="144" t="s">
        <v>84</v>
      </c>
      <c r="E154" s="92" t="s">
        <v>42</v>
      </c>
      <c r="F154" s="34">
        <f t="shared" si="48"/>
        <v>150</v>
      </c>
      <c r="G154" s="34">
        <f t="shared" si="48"/>
        <v>7.5</v>
      </c>
      <c r="H154" s="34">
        <f t="shared" si="48"/>
        <v>7.5</v>
      </c>
    </row>
    <row r="155" spans="1:10" ht="15.75" thickBot="1" x14ac:dyDescent="0.3">
      <c r="A155" s="101" t="s">
        <v>56</v>
      </c>
      <c r="B155" s="147">
        <v>940</v>
      </c>
      <c r="C155" s="103" t="s">
        <v>64</v>
      </c>
      <c r="D155" s="147" t="s">
        <v>84</v>
      </c>
      <c r="E155" s="103" t="s">
        <v>44</v>
      </c>
      <c r="F155" s="104">
        <v>150</v>
      </c>
      <c r="G155" s="104">
        <v>7.5</v>
      </c>
      <c r="H155" s="104">
        <v>7.5</v>
      </c>
    </row>
    <row r="156" spans="1:10" ht="15.75" thickBot="1" x14ac:dyDescent="0.3">
      <c r="A156" s="337" t="s">
        <v>270</v>
      </c>
      <c r="B156" s="338"/>
      <c r="C156" s="338"/>
      <c r="D156" s="338"/>
      <c r="E156" s="339"/>
      <c r="F156" s="113">
        <f>F12</f>
        <v>36878.1</v>
      </c>
      <c r="G156" s="113">
        <f t="shared" ref="G156:H156" si="49">G12</f>
        <v>37022.199999999997</v>
      </c>
      <c r="H156" s="113">
        <f t="shared" si="49"/>
        <v>38494.700000000004</v>
      </c>
    </row>
    <row r="157" spans="1:10" x14ac:dyDescent="0.25">
      <c r="F157" s="275"/>
      <c r="G157" s="281"/>
      <c r="H157" s="281"/>
      <c r="J157" s="281"/>
    </row>
    <row r="158" spans="1:10" x14ac:dyDescent="0.25">
      <c r="A158" s="333" t="str">
        <f>'Приложение 2'!A50:C50</f>
        <v>Глава города Инкермана                                                                                                      Р.И.Демченко</v>
      </c>
      <c r="B158" s="333"/>
      <c r="C158" s="333"/>
      <c r="D158" s="333"/>
      <c r="E158" s="333"/>
      <c r="F158" s="333"/>
      <c r="G158" s="333"/>
      <c r="H158" s="333"/>
    </row>
    <row r="159" spans="1:10" x14ac:dyDescent="0.25">
      <c r="G159" s="281"/>
      <c r="H159" s="281"/>
    </row>
    <row r="160" spans="1:10" x14ac:dyDescent="0.25">
      <c r="H160" s="281"/>
    </row>
  </sheetData>
  <mergeCells count="7">
    <mergeCell ref="A158:H158"/>
    <mergeCell ref="A8:H8"/>
    <mergeCell ref="A3:H3"/>
    <mergeCell ref="A1:H1"/>
    <mergeCell ref="A156:E156"/>
    <mergeCell ref="A5:H5"/>
    <mergeCell ref="A4:H4"/>
  </mergeCells>
  <pageMargins left="0.70866141732283472" right="0.70866141732283472" top="0.74803149606299213" bottom="0.74803149606299213" header="0.31496062992125984" footer="0.31496062992125984"/>
  <pageSetup paperSize="9" scale="5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9"/>
  <sheetViews>
    <sheetView workbookViewId="0">
      <selection activeCell="E14" sqref="E14:G14"/>
    </sheetView>
  </sheetViews>
  <sheetFormatPr defaultRowHeight="15" x14ac:dyDescent="0.25"/>
  <cols>
    <col min="1" max="1" width="83.28515625" style="24" customWidth="1"/>
    <col min="2" max="2" width="13.28515625" style="25" customWidth="1"/>
    <col min="3" max="3" width="13.42578125" style="24" customWidth="1"/>
    <col min="4" max="4" width="14" style="24" customWidth="1"/>
    <col min="5" max="7" width="13.42578125" style="24" customWidth="1"/>
    <col min="8" max="16384" width="9.140625" style="24"/>
  </cols>
  <sheetData>
    <row r="1" spans="1:7" x14ac:dyDescent="0.25">
      <c r="A1" s="342" t="s">
        <v>174</v>
      </c>
      <c r="B1" s="342"/>
      <c r="C1" s="342"/>
      <c r="D1" s="342"/>
      <c r="E1" s="342"/>
      <c r="F1" s="342"/>
      <c r="G1" s="342"/>
    </row>
    <row r="3" spans="1:7" x14ac:dyDescent="0.25">
      <c r="A3" s="347" t="str">
        <f>'Приложение 3 (2)'!A3</f>
        <v xml:space="preserve">к решению Инкерманского городского Совета от 29.12.2017 г. № 14/__ </v>
      </c>
      <c r="B3" s="347"/>
      <c r="C3" s="347"/>
      <c r="D3" s="347"/>
      <c r="E3" s="347"/>
      <c r="F3" s="347"/>
      <c r="G3" s="347"/>
    </row>
    <row r="4" spans="1:7" hidden="1" x14ac:dyDescent="0.25">
      <c r="A4" s="347">
        <f>'Приложение 3 (2)'!A4</f>
        <v>0</v>
      </c>
      <c r="B4" s="347"/>
      <c r="C4" s="347"/>
      <c r="D4" s="347"/>
      <c r="E4" s="347"/>
    </row>
    <row r="5" spans="1:7" x14ac:dyDescent="0.25">
      <c r="A5" s="347" t="str">
        <f>'Приложение 3 (2)'!A5:F5</f>
        <v>"О бюджете города Инкермана на 2018-2020 годы"</v>
      </c>
      <c r="B5" s="347"/>
      <c r="C5" s="347"/>
      <c r="D5" s="347"/>
      <c r="E5" s="347"/>
      <c r="F5" s="347"/>
      <c r="G5" s="347"/>
    </row>
    <row r="6" spans="1:7" x14ac:dyDescent="0.25">
      <c r="A6" s="44"/>
      <c r="B6" s="46"/>
      <c r="C6" s="349"/>
      <c r="D6" s="349"/>
    </row>
    <row r="7" spans="1:7" x14ac:dyDescent="0.25">
      <c r="A7" s="47"/>
    </row>
    <row r="9" spans="1:7" ht="33" customHeight="1" x14ac:dyDescent="0.25">
      <c r="A9" s="346" t="s">
        <v>271</v>
      </c>
      <c r="B9" s="346"/>
      <c r="C9" s="346"/>
      <c r="D9" s="346"/>
      <c r="E9" s="346"/>
      <c r="F9" s="346"/>
      <c r="G9" s="346"/>
    </row>
    <row r="10" spans="1:7" x14ac:dyDescent="0.25">
      <c r="A10" s="348"/>
      <c r="B10" s="348"/>
      <c r="C10" s="348"/>
      <c r="D10" s="348"/>
      <c r="E10" s="348"/>
    </row>
    <row r="11" spans="1:7" ht="15.75" thickBot="1" x14ac:dyDescent="0.3">
      <c r="A11" s="350" t="s">
        <v>75</v>
      </c>
      <c r="B11" s="350"/>
      <c r="C11" s="350"/>
      <c r="D11" s="350"/>
      <c r="E11" s="350"/>
      <c r="F11" s="350"/>
      <c r="G11" s="350"/>
    </row>
    <row r="12" spans="1:7" ht="43.5" thickBot="1" x14ac:dyDescent="0.3">
      <c r="A12" s="221" t="s">
        <v>10</v>
      </c>
      <c r="B12" s="27" t="s">
        <v>12</v>
      </c>
      <c r="C12" s="26" t="s">
        <v>13</v>
      </c>
      <c r="D12" s="26" t="s">
        <v>14</v>
      </c>
      <c r="E12" s="132">
        <v>2018</v>
      </c>
      <c r="F12" s="132">
        <v>2019</v>
      </c>
      <c r="G12" s="174">
        <v>2020</v>
      </c>
    </row>
    <row r="13" spans="1:7" s="45" customFormat="1" ht="13.5" thickBot="1" x14ac:dyDescent="0.25">
      <c r="A13" s="28">
        <v>1</v>
      </c>
      <c r="B13" s="29">
        <v>3</v>
      </c>
      <c r="C13" s="29">
        <v>4</v>
      </c>
      <c r="D13" s="29">
        <v>5</v>
      </c>
      <c r="E13" s="129">
        <v>6</v>
      </c>
      <c r="F13" s="128">
        <v>7</v>
      </c>
      <c r="G13" s="129">
        <v>8</v>
      </c>
    </row>
    <row r="14" spans="1:7" ht="15.75" customHeight="1" thickBot="1" x14ac:dyDescent="0.3">
      <c r="A14" s="134" t="s">
        <v>15</v>
      </c>
      <c r="B14" s="135" t="s">
        <v>16</v>
      </c>
      <c r="C14" s="135"/>
      <c r="D14" s="135"/>
      <c r="E14" s="113">
        <f>E16+E21+E30+E51+E56</f>
        <v>12216</v>
      </c>
      <c r="F14" s="113">
        <f t="shared" ref="F14:G14" si="0">F16+F21+F30+F51+F56</f>
        <v>12659.5</v>
      </c>
      <c r="G14" s="113">
        <f t="shared" si="0"/>
        <v>13170.7</v>
      </c>
    </row>
    <row r="15" spans="1:7" ht="15.75" customHeight="1" thickBot="1" x14ac:dyDescent="0.3">
      <c r="A15" s="137" t="s">
        <v>97</v>
      </c>
      <c r="B15" s="138" t="s">
        <v>98</v>
      </c>
      <c r="C15" s="138"/>
      <c r="D15" s="135"/>
      <c r="E15" s="113">
        <f>E16+E21+E32+E51</f>
        <v>9659.1</v>
      </c>
      <c r="F15" s="113">
        <f t="shared" ref="F15:G15" si="1">F16+F21+F32+F51</f>
        <v>9812.2999999999993</v>
      </c>
      <c r="G15" s="113">
        <f t="shared" si="1"/>
        <v>9908.5</v>
      </c>
    </row>
    <row r="16" spans="1:7" ht="36.75" customHeight="1" thickBot="1" x14ac:dyDescent="0.3">
      <c r="A16" s="139" t="s">
        <v>17</v>
      </c>
      <c r="B16" s="141" t="s">
        <v>18</v>
      </c>
      <c r="C16" s="141"/>
      <c r="D16" s="141"/>
      <c r="E16" s="31">
        <f>E17</f>
        <v>1261.0999999999999</v>
      </c>
      <c r="F16" s="31">
        <f t="shared" ref="F16:G19" si="2">F17</f>
        <v>1276.3</v>
      </c>
      <c r="G16" s="31">
        <f t="shared" si="2"/>
        <v>1327.3</v>
      </c>
    </row>
    <row r="17" spans="1:7" ht="28.5" customHeight="1" x14ac:dyDescent="0.25">
      <c r="A17" s="93" t="s">
        <v>99</v>
      </c>
      <c r="B17" s="142" t="s">
        <v>33</v>
      </c>
      <c r="C17" s="143" t="s">
        <v>34</v>
      </c>
      <c r="D17" s="142"/>
      <c r="E17" s="38">
        <f>E18</f>
        <v>1261.0999999999999</v>
      </c>
      <c r="F17" s="38">
        <f t="shared" si="2"/>
        <v>1276.3</v>
      </c>
      <c r="G17" s="38">
        <f t="shared" si="2"/>
        <v>1327.3</v>
      </c>
    </row>
    <row r="18" spans="1:7" ht="15.75" customHeight="1" x14ac:dyDescent="0.25">
      <c r="A18" s="84" t="s">
        <v>35</v>
      </c>
      <c r="B18" s="144" t="s">
        <v>33</v>
      </c>
      <c r="C18" s="92" t="s">
        <v>36</v>
      </c>
      <c r="D18" s="144"/>
      <c r="E18" s="34">
        <f>E19</f>
        <v>1261.0999999999999</v>
      </c>
      <c r="F18" s="34">
        <f t="shared" si="2"/>
        <v>1276.3</v>
      </c>
      <c r="G18" s="34">
        <f t="shared" si="2"/>
        <v>1327.3</v>
      </c>
    </row>
    <row r="19" spans="1:7" ht="29.25" customHeight="1" x14ac:dyDescent="0.25">
      <c r="A19" s="145" t="s">
        <v>37</v>
      </c>
      <c r="B19" s="146" t="s">
        <v>33</v>
      </c>
      <c r="C19" s="107" t="s">
        <v>36</v>
      </c>
      <c r="D19" s="146" t="s">
        <v>38</v>
      </c>
      <c r="E19" s="35">
        <f>E20</f>
        <v>1261.0999999999999</v>
      </c>
      <c r="F19" s="35">
        <f t="shared" si="2"/>
        <v>1276.3</v>
      </c>
      <c r="G19" s="35">
        <f t="shared" si="2"/>
        <v>1327.3</v>
      </c>
    </row>
    <row r="20" spans="1:7" ht="15.75" customHeight="1" thickBot="1" x14ac:dyDescent="0.3">
      <c r="A20" s="101" t="s">
        <v>100</v>
      </c>
      <c r="B20" s="147" t="s">
        <v>33</v>
      </c>
      <c r="C20" s="103" t="s">
        <v>36</v>
      </c>
      <c r="D20" s="147" t="s">
        <v>39</v>
      </c>
      <c r="E20" s="104">
        <v>1261.0999999999999</v>
      </c>
      <c r="F20" s="104">
        <v>1276.3</v>
      </c>
      <c r="G20" s="104">
        <v>1327.3</v>
      </c>
    </row>
    <row r="21" spans="1:7" ht="41.25" customHeight="1" thickBot="1" x14ac:dyDescent="0.3">
      <c r="A21" s="139" t="s">
        <v>31</v>
      </c>
      <c r="B21" s="141" t="s">
        <v>32</v>
      </c>
      <c r="C21" s="141"/>
      <c r="D21" s="141"/>
      <c r="E21" s="31">
        <f>E22</f>
        <v>2277.9</v>
      </c>
      <c r="F21" s="31">
        <f t="shared" ref="F21:G22" si="3">F22</f>
        <v>2338.1</v>
      </c>
      <c r="G21" s="31">
        <f t="shared" si="3"/>
        <v>2280.2000000000003</v>
      </c>
    </row>
    <row r="22" spans="1:7" ht="15.75" customHeight="1" x14ac:dyDescent="0.25">
      <c r="A22" s="148" t="s">
        <v>71</v>
      </c>
      <c r="B22" s="142" t="s">
        <v>67</v>
      </c>
      <c r="C22" s="143" t="s">
        <v>68</v>
      </c>
      <c r="D22" s="142"/>
      <c r="E22" s="38">
        <f>E23</f>
        <v>2277.9</v>
      </c>
      <c r="F22" s="38">
        <f t="shared" si="3"/>
        <v>2338.1</v>
      </c>
      <c r="G22" s="38">
        <f t="shared" si="3"/>
        <v>2280.2000000000003</v>
      </c>
    </row>
    <row r="23" spans="1:7" ht="15.75" customHeight="1" x14ac:dyDescent="0.25">
      <c r="A23" s="84" t="s">
        <v>101</v>
      </c>
      <c r="B23" s="144" t="s">
        <v>67</v>
      </c>
      <c r="C23" s="92" t="s">
        <v>81</v>
      </c>
      <c r="D23" s="144"/>
      <c r="E23" s="34">
        <f>E24+E26+E28</f>
        <v>2277.9</v>
      </c>
      <c r="F23" s="34">
        <f t="shared" ref="F23:G23" si="4">F24+F26+F28</f>
        <v>2338.1</v>
      </c>
      <c r="G23" s="34">
        <f t="shared" si="4"/>
        <v>2280.2000000000003</v>
      </c>
    </row>
    <row r="24" spans="1:7" ht="29.25" customHeight="1" x14ac:dyDescent="0.25">
      <c r="A24" s="84" t="s">
        <v>37</v>
      </c>
      <c r="B24" s="144" t="s">
        <v>67</v>
      </c>
      <c r="C24" s="92" t="s">
        <v>81</v>
      </c>
      <c r="D24" s="144" t="s">
        <v>38</v>
      </c>
      <c r="E24" s="34">
        <f>E25</f>
        <v>1675</v>
      </c>
      <c r="F24" s="34">
        <f t="shared" ref="F24:G24" si="5">F25</f>
        <v>1705</v>
      </c>
      <c r="G24" s="34">
        <f t="shared" si="5"/>
        <v>1773.2000000000003</v>
      </c>
    </row>
    <row r="25" spans="1:7" ht="15.75" customHeight="1" x14ac:dyDescent="0.25">
      <c r="A25" s="89" t="s">
        <v>100</v>
      </c>
      <c r="B25" s="144" t="s">
        <v>67</v>
      </c>
      <c r="C25" s="92" t="s">
        <v>81</v>
      </c>
      <c r="D25" s="144" t="s">
        <v>39</v>
      </c>
      <c r="E25" s="34">
        <f>758.2+579.8+337</f>
        <v>1675</v>
      </c>
      <c r="F25" s="34">
        <f>765.6+585.6+353.8</f>
        <v>1705</v>
      </c>
      <c r="G25" s="34">
        <f>796.2+609.1+367.9</f>
        <v>1773.2000000000003</v>
      </c>
    </row>
    <row r="26" spans="1:7" ht="15.75" customHeight="1" x14ac:dyDescent="0.25">
      <c r="A26" s="89" t="s">
        <v>41</v>
      </c>
      <c r="B26" s="144" t="s">
        <v>67</v>
      </c>
      <c r="C26" s="92" t="s">
        <v>81</v>
      </c>
      <c r="D26" s="144" t="s">
        <v>42</v>
      </c>
      <c r="E26" s="34">
        <f>E27</f>
        <v>600.9</v>
      </c>
      <c r="F26" s="34">
        <f t="shared" ref="F26:G26" si="6">F27</f>
        <v>631</v>
      </c>
      <c r="G26" s="34">
        <f t="shared" si="6"/>
        <v>504.9</v>
      </c>
    </row>
    <row r="27" spans="1:7" ht="15.75" customHeight="1" x14ac:dyDescent="0.25">
      <c r="A27" s="106" t="s">
        <v>43</v>
      </c>
      <c r="B27" s="146" t="s">
        <v>67</v>
      </c>
      <c r="C27" s="107" t="s">
        <v>81</v>
      </c>
      <c r="D27" s="146" t="s">
        <v>44</v>
      </c>
      <c r="E27" s="35">
        <v>600.9</v>
      </c>
      <c r="F27" s="35">
        <v>631</v>
      </c>
      <c r="G27" s="35">
        <f>656.4-151.5</f>
        <v>504.9</v>
      </c>
    </row>
    <row r="28" spans="1:7" ht="15.75" customHeight="1" x14ac:dyDescent="0.25">
      <c r="A28" s="89" t="s">
        <v>48</v>
      </c>
      <c r="B28" s="144" t="s">
        <v>67</v>
      </c>
      <c r="C28" s="92" t="s">
        <v>81</v>
      </c>
      <c r="D28" s="144">
        <v>800</v>
      </c>
      <c r="E28" s="35">
        <f>E29</f>
        <v>2</v>
      </c>
      <c r="F28" s="35">
        <f t="shared" ref="F28:G28" si="7">F29</f>
        <v>2.1</v>
      </c>
      <c r="G28" s="35">
        <f t="shared" si="7"/>
        <v>2.1</v>
      </c>
    </row>
    <row r="29" spans="1:7" ht="15.75" customHeight="1" thickBot="1" x14ac:dyDescent="0.3">
      <c r="A29" s="150" t="s">
        <v>152</v>
      </c>
      <c r="B29" s="147" t="s">
        <v>67</v>
      </c>
      <c r="C29" s="151" t="s">
        <v>81</v>
      </c>
      <c r="D29" s="152">
        <v>850</v>
      </c>
      <c r="E29" s="104">
        <v>2</v>
      </c>
      <c r="F29" s="104">
        <v>2.1</v>
      </c>
      <c r="G29" s="104">
        <v>2.1</v>
      </c>
    </row>
    <row r="30" spans="1:7" ht="43.5" customHeight="1" thickBot="1" x14ac:dyDescent="0.3">
      <c r="A30" s="153" t="s">
        <v>19</v>
      </c>
      <c r="B30" s="135" t="s">
        <v>20</v>
      </c>
      <c r="C30" s="135"/>
      <c r="D30" s="135"/>
      <c r="E30" s="113">
        <f>E31+E40</f>
        <v>8516.2000000000007</v>
      </c>
      <c r="F30" s="113">
        <f t="shared" ref="F30:G30" si="8">F31+F40</f>
        <v>8648.5</v>
      </c>
      <c r="G30" s="113">
        <f t="shared" si="8"/>
        <v>8849.6</v>
      </c>
    </row>
    <row r="31" spans="1:7" s="48" customFormat="1" ht="33" customHeight="1" x14ac:dyDescent="0.25">
      <c r="A31" s="95" t="s">
        <v>69</v>
      </c>
      <c r="B31" s="155" t="s">
        <v>40</v>
      </c>
      <c r="C31" s="156" t="s">
        <v>45</v>
      </c>
      <c r="D31" s="157"/>
      <c r="E31" s="111">
        <f>E32</f>
        <v>6105.1</v>
      </c>
      <c r="F31" s="111">
        <f t="shared" ref="F31:G31" si="9">F32</f>
        <v>6195.9000000000005</v>
      </c>
      <c r="G31" s="111">
        <f t="shared" si="9"/>
        <v>6299</v>
      </c>
    </row>
    <row r="32" spans="1:7" ht="29.25" customHeight="1" x14ac:dyDescent="0.25">
      <c r="A32" s="84" t="s">
        <v>70</v>
      </c>
      <c r="B32" s="85" t="s">
        <v>40</v>
      </c>
      <c r="C32" s="144" t="s">
        <v>82</v>
      </c>
      <c r="D32" s="92"/>
      <c r="E32" s="34">
        <f>E33+E35+E37</f>
        <v>6105.1</v>
      </c>
      <c r="F32" s="34">
        <f t="shared" ref="F32:G32" si="10">F33+F35+F37</f>
        <v>6195.9000000000005</v>
      </c>
      <c r="G32" s="34">
        <f t="shared" si="10"/>
        <v>6299</v>
      </c>
    </row>
    <row r="33" spans="1:7" ht="28.5" customHeight="1" x14ac:dyDescent="0.25">
      <c r="A33" s="84" t="s">
        <v>37</v>
      </c>
      <c r="B33" s="85" t="s">
        <v>40</v>
      </c>
      <c r="C33" s="144" t="s">
        <v>82</v>
      </c>
      <c r="D33" s="92" t="s">
        <v>38</v>
      </c>
      <c r="E33" s="34">
        <f>E34</f>
        <v>5807.9000000000005</v>
      </c>
      <c r="F33" s="34">
        <f t="shared" ref="F33:G33" si="11">F34</f>
        <v>5883.6</v>
      </c>
      <c r="G33" s="34">
        <f t="shared" si="11"/>
        <v>6119</v>
      </c>
    </row>
    <row r="34" spans="1:7" ht="15.75" customHeight="1" x14ac:dyDescent="0.25">
      <c r="A34" s="89" t="s">
        <v>100</v>
      </c>
      <c r="B34" s="85" t="s">
        <v>40</v>
      </c>
      <c r="C34" s="144" t="s">
        <v>82</v>
      </c>
      <c r="D34" s="92" t="s">
        <v>39</v>
      </c>
      <c r="E34" s="34">
        <f>5362.6+445.3</f>
        <v>5807.9000000000005</v>
      </c>
      <c r="F34" s="34">
        <f>5416.1+467.5</f>
        <v>5883.6</v>
      </c>
      <c r="G34" s="34">
        <f>5632.7+486.3</f>
        <v>6119</v>
      </c>
    </row>
    <row r="35" spans="1:7" ht="15.75" customHeight="1" x14ac:dyDescent="0.25">
      <c r="A35" s="89" t="s">
        <v>41</v>
      </c>
      <c r="B35" s="85" t="s">
        <v>40</v>
      </c>
      <c r="C35" s="144" t="s">
        <v>82</v>
      </c>
      <c r="D35" s="92" t="s">
        <v>42</v>
      </c>
      <c r="E35" s="34">
        <f>E36</f>
        <v>291.89999999999998</v>
      </c>
      <c r="F35" s="34">
        <f t="shared" ref="F35:G35" si="12">F36</f>
        <v>306.3</v>
      </c>
      <c r="G35" s="34">
        <f t="shared" si="12"/>
        <v>173.3</v>
      </c>
    </row>
    <row r="36" spans="1:7" ht="15.75" customHeight="1" x14ac:dyDescent="0.25">
      <c r="A36" s="106" t="s">
        <v>43</v>
      </c>
      <c r="B36" s="90" t="s">
        <v>40</v>
      </c>
      <c r="C36" s="146" t="s">
        <v>82</v>
      </c>
      <c r="D36" s="107" t="s">
        <v>44</v>
      </c>
      <c r="E36" s="35">
        <v>291.89999999999998</v>
      </c>
      <c r="F36" s="35">
        <v>306.3</v>
      </c>
      <c r="G36" s="35">
        <f>318-150+5.3</f>
        <v>173.3</v>
      </c>
    </row>
    <row r="37" spans="1:7" ht="15.75" customHeight="1" x14ac:dyDescent="0.25">
      <c r="A37" s="89" t="s">
        <v>48</v>
      </c>
      <c r="B37" s="85" t="s">
        <v>40</v>
      </c>
      <c r="C37" s="144" t="s">
        <v>82</v>
      </c>
      <c r="D37" s="92">
        <v>800</v>
      </c>
      <c r="E37" s="34">
        <f>E39+E38</f>
        <v>5.3</v>
      </c>
      <c r="F37" s="34">
        <f t="shared" ref="F37:G37" si="13">F39+F38</f>
        <v>6</v>
      </c>
      <c r="G37" s="34">
        <f t="shared" si="13"/>
        <v>6.7</v>
      </c>
    </row>
    <row r="38" spans="1:7" ht="15.75" hidden="1" customHeight="1" x14ac:dyDescent="0.25">
      <c r="A38" s="89" t="s">
        <v>153</v>
      </c>
      <c r="B38" s="85" t="s">
        <v>40</v>
      </c>
      <c r="C38" s="144" t="s">
        <v>82</v>
      </c>
      <c r="D38" s="92">
        <v>830</v>
      </c>
      <c r="E38" s="34"/>
      <c r="F38" s="34"/>
      <c r="G38" s="34"/>
    </row>
    <row r="39" spans="1:7" ht="15.75" customHeight="1" thickBot="1" x14ac:dyDescent="0.3">
      <c r="A39" s="150" t="s">
        <v>152</v>
      </c>
      <c r="B39" s="158" t="s">
        <v>40</v>
      </c>
      <c r="C39" s="152" t="s">
        <v>82</v>
      </c>
      <c r="D39" s="152">
        <v>850</v>
      </c>
      <c r="E39" s="36">
        <v>5.3</v>
      </c>
      <c r="F39" s="36">
        <v>6</v>
      </c>
      <c r="G39" s="36">
        <v>6.7</v>
      </c>
    </row>
    <row r="40" spans="1:7" ht="51" customHeight="1" thickBot="1" x14ac:dyDescent="0.3">
      <c r="A40" s="93" t="s">
        <v>327</v>
      </c>
      <c r="B40" s="177" t="s">
        <v>40</v>
      </c>
      <c r="C40" s="138" t="s">
        <v>214</v>
      </c>
      <c r="D40" s="178"/>
      <c r="E40" s="179">
        <f>E41+E46</f>
        <v>2411.1</v>
      </c>
      <c r="F40" s="179">
        <f t="shared" ref="F40:G40" si="14">F41+F46</f>
        <v>2452.6</v>
      </c>
      <c r="G40" s="179">
        <f t="shared" si="14"/>
        <v>2550.6</v>
      </c>
    </row>
    <row r="41" spans="1:7" ht="52.5" customHeight="1" x14ac:dyDescent="0.25">
      <c r="A41" s="93" t="s">
        <v>212</v>
      </c>
      <c r="B41" s="177" t="s">
        <v>40</v>
      </c>
      <c r="C41" s="207" t="s">
        <v>340</v>
      </c>
      <c r="D41" s="178"/>
      <c r="E41" s="179">
        <f>E42+E44</f>
        <v>2411.1</v>
      </c>
      <c r="F41" s="179">
        <f t="shared" ref="F41:G41" si="15">F42+F44</f>
        <v>2452.6</v>
      </c>
      <c r="G41" s="179">
        <f t="shared" si="15"/>
        <v>2550.6</v>
      </c>
    </row>
    <row r="42" spans="1:7" ht="43.5" customHeight="1" x14ac:dyDescent="0.25">
      <c r="A42" s="84" t="s">
        <v>37</v>
      </c>
      <c r="B42" s="87" t="s">
        <v>40</v>
      </c>
      <c r="C42" s="98" t="s">
        <v>340</v>
      </c>
      <c r="D42" s="92">
        <v>100</v>
      </c>
      <c r="E42" s="34">
        <f>E43</f>
        <v>1975.9</v>
      </c>
      <c r="F42" s="34">
        <f t="shared" ref="F42:G42" si="16">F43</f>
        <v>1995.7</v>
      </c>
      <c r="G42" s="34">
        <f t="shared" si="16"/>
        <v>2075.4</v>
      </c>
    </row>
    <row r="43" spans="1:7" ht="15.75" customHeight="1" x14ac:dyDescent="0.25">
      <c r="A43" s="89" t="s">
        <v>100</v>
      </c>
      <c r="B43" s="87" t="s">
        <v>40</v>
      </c>
      <c r="C43" s="98" t="s">
        <v>340</v>
      </c>
      <c r="D43" s="92">
        <v>120</v>
      </c>
      <c r="E43" s="34">
        <v>1975.9</v>
      </c>
      <c r="F43" s="34">
        <v>1995.7</v>
      </c>
      <c r="G43" s="34">
        <v>2075.4</v>
      </c>
    </row>
    <row r="44" spans="1:7" ht="15.75" customHeight="1" x14ac:dyDescent="0.25">
      <c r="A44" s="89" t="s">
        <v>41</v>
      </c>
      <c r="B44" s="87" t="s">
        <v>40</v>
      </c>
      <c r="C44" s="98" t="s">
        <v>340</v>
      </c>
      <c r="D44" s="92">
        <v>200</v>
      </c>
      <c r="E44" s="34">
        <f>E45</f>
        <v>435.2</v>
      </c>
      <c r="F44" s="34">
        <f t="shared" ref="F44:G44" si="17">F45</f>
        <v>456.9</v>
      </c>
      <c r="G44" s="34">
        <f t="shared" si="17"/>
        <v>475.2</v>
      </c>
    </row>
    <row r="45" spans="1:7" ht="15.75" customHeight="1" thickBot="1" x14ac:dyDescent="0.3">
      <c r="A45" s="101" t="s">
        <v>43</v>
      </c>
      <c r="B45" s="216" t="s">
        <v>40</v>
      </c>
      <c r="C45" s="98" t="s">
        <v>340</v>
      </c>
      <c r="D45" s="103">
        <v>240</v>
      </c>
      <c r="E45" s="104">
        <v>435.2</v>
      </c>
      <c r="F45" s="104">
        <v>456.9</v>
      </c>
      <c r="G45" s="104">
        <v>475.2</v>
      </c>
    </row>
    <row r="46" spans="1:7" ht="15.75" hidden="1" customHeight="1" thickBot="1" x14ac:dyDescent="0.3">
      <c r="A46" s="172" t="s">
        <v>154</v>
      </c>
      <c r="B46" s="215" t="s">
        <v>155</v>
      </c>
      <c r="C46" s="132"/>
      <c r="D46" s="182"/>
      <c r="E46" s="37">
        <f>E47</f>
        <v>0</v>
      </c>
      <c r="F46" s="37">
        <f t="shared" ref="F46:G49" si="18">F47</f>
        <v>0</v>
      </c>
      <c r="G46" s="37">
        <f t="shared" si="18"/>
        <v>0</v>
      </c>
    </row>
    <row r="47" spans="1:7" ht="15.75" hidden="1" customHeight="1" thickBot="1" x14ac:dyDescent="0.3">
      <c r="A47" s="160" t="s">
        <v>156</v>
      </c>
      <c r="B47" s="161" t="s">
        <v>155</v>
      </c>
      <c r="C47" s="135">
        <v>7400000000</v>
      </c>
      <c r="D47" s="152"/>
      <c r="E47" s="36">
        <f>E48</f>
        <v>0</v>
      </c>
      <c r="F47" s="36">
        <f t="shared" si="18"/>
        <v>0</v>
      </c>
      <c r="G47" s="36">
        <f t="shared" si="18"/>
        <v>0</v>
      </c>
    </row>
    <row r="48" spans="1:7" ht="15.75" hidden="1" customHeight="1" x14ac:dyDescent="0.25">
      <c r="A48" s="83" t="s">
        <v>157</v>
      </c>
      <c r="B48" s="162" t="s">
        <v>155</v>
      </c>
      <c r="C48" s="141">
        <v>7400072100</v>
      </c>
      <c r="D48" s="156"/>
      <c r="E48" s="38">
        <f>E49</f>
        <v>0</v>
      </c>
      <c r="F48" s="38">
        <f t="shared" si="18"/>
        <v>0</v>
      </c>
      <c r="G48" s="38">
        <f t="shared" si="18"/>
        <v>0</v>
      </c>
    </row>
    <row r="49" spans="1:7" ht="15.75" hidden="1" customHeight="1" x14ac:dyDescent="0.25">
      <c r="A49" s="89" t="s">
        <v>48</v>
      </c>
      <c r="B49" s="86" t="s">
        <v>155</v>
      </c>
      <c r="C49" s="144">
        <v>7400072100</v>
      </c>
      <c r="D49" s="144">
        <v>800</v>
      </c>
      <c r="E49" s="39">
        <f>E50</f>
        <v>0</v>
      </c>
      <c r="F49" s="39">
        <f t="shared" si="18"/>
        <v>0</v>
      </c>
      <c r="G49" s="39">
        <f t="shared" si="18"/>
        <v>0</v>
      </c>
    </row>
    <row r="50" spans="1:7" ht="15.75" hidden="1" customHeight="1" thickBot="1" x14ac:dyDescent="0.3">
      <c r="A50" s="163" t="s">
        <v>158</v>
      </c>
      <c r="B50" s="164" t="s">
        <v>155</v>
      </c>
      <c r="C50" s="156">
        <v>7400072100</v>
      </c>
      <c r="D50" s="156">
        <v>880</v>
      </c>
      <c r="E50" s="111"/>
      <c r="F50" s="111"/>
      <c r="G50" s="111"/>
    </row>
    <row r="51" spans="1:7" ht="15.75" customHeight="1" thickBot="1" x14ac:dyDescent="0.3">
      <c r="A51" s="134" t="s">
        <v>21</v>
      </c>
      <c r="B51" s="165" t="s">
        <v>22</v>
      </c>
      <c r="C51" s="135"/>
      <c r="D51" s="135"/>
      <c r="E51" s="113">
        <f>E52</f>
        <v>15</v>
      </c>
      <c r="F51" s="113">
        <f t="shared" ref="F51:G54" si="19">F52</f>
        <v>2</v>
      </c>
      <c r="G51" s="113">
        <f t="shared" si="19"/>
        <v>2</v>
      </c>
    </row>
    <row r="52" spans="1:7" ht="15.75" customHeight="1" x14ac:dyDescent="0.25">
      <c r="A52" s="95" t="s">
        <v>167</v>
      </c>
      <c r="B52" s="154" t="s">
        <v>46</v>
      </c>
      <c r="C52" s="110" t="s">
        <v>47</v>
      </c>
      <c r="D52" s="154"/>
      <c r="E52" s="39">
        <f>E53</f>
        <v>15</v>
      </c>
      <c r="F52" s="39">
        <f t="shared" si="19"/>
        <v>2</v>
      </c>
      <c r="G52" s="39">
        <f t="shared" si="19"/>
        <v>2</v>
      </c>
    </row>
    <row r="53" spans="1:7" ht="15.75" customHeight="1" x14ac:dyDescent="0.25">
      <c r="A53" s="84" t="s">
        <v>166</v>
      </c>
      <c r="B53" s="144" t="s">
        <v>46</v>
      </c>
      <c r="C53" s="92" t="s">
        <v>83</v>
      </c>
      <c r="D53" s="144"/>
      <c r="E53" s="34">
        <f>E54</f>
        <v>15</v>
      </c>
      <c r="F53" s="34">
        <f t="shared" si="19"/>
        <v>2</v>
      </c>
      <c r="G53" s="34">
        <f t="shared" si="19"/>
        <v>2</v>
      </c>
    </row>
    <row r="54" spans="1:7" ht="15.75" customHeight="1" x14ac:dyDescent="0.25">
      <c r="A54" s="89" t="s">
        <v>48</v>
      </c>
      <c r="B54" s="144" t="s">
        <v>46</v>
      </c>
      <c r="C54" s="92" t="s">
        <v>83</v>
      </c>
      <c r="D54" s="144" t="s">
        <v>49</v>
      </c>
      <c r="E54" s="34">
        <f>E55</f>
        <v>15</v>
      </c>
      <c r="F54" s="34">
        <f t="shared" si="19"/>
        <v>2</v>
      </c>
      <c r="G54" s="34">
        <f t="shared" si="19"/>
        <v>2</v>
      </c>
    </row>
    <row r="55" spans="1:7" ht="16.5" customHeight="1" thickBot="1" x14ac:dyDescent="0.3">
      <c r="A55" s="106" t="s">
        <v>50</v>
      </c>
      <c r="B55" s="146" t="s">
        <v>46</v>
      </c>
      <c r="C55" s="107" t="s">
        <v>83</v>
      </c>
      <c r="D55" s="146" t="s">
        <v>51</v>
      </c>
      <c r="E55" s="35">
        <v>15</v>
      </c>
      <c r="F55" s="35">
        <v>2</v>
      </c>
      <c r="G55" s="35">
        <v>2</v>
      </c>
    </row>
    <row r="56" spans="1:7" ht="21" customHeight="1" thickBot="1" x14ac:dyDescent="0.3">
      <c r="A56" s="159" t="s">
        <v>159</v>
      </c>
      <c r="B56" s="138" t="s">
        <v>160</v>
      </c>
      <c r="C56" s="166"/>
      <c r="D56" s="132"/>
      <c r="E56" s="113">
        <f>E57+E61</f>
        <v>145.80000000000001</v>
      </c>
      <c r="F56" s="113">
        <f>F57+F61+F68</f>
        <v>394.59999999999997</v>
      </c>
      <c r="G56" s="113">
        <f>G57+G61+G68</f>
        <v>711.6</v>
      </c>
    </row>
    <row r="57" spans="1:7" ht="33.75" customHeight="1" x14ac:dyDescent="0.25">
      <c r="A57" s="93" t="s">
        <v>262</v>
      </c>
      <c r="B57" s="94" t="s">
        <v>160</v>
      </c>
      <c r="C57" s="217" t="s">
        <v>264</v>
      </c>
      <c r="D57" s="142"/>
      <c r="E57" s="32">
        <f>E58</f>
        <v>105.8</v>
      </c>
      <c r="F57" s="32">
        <f t="shared" ref="F57:G59" si="20">F58</f>
        <v>105.8</v>
      </c>
      <c r="G57" s="32">
        <f t="shared" si="20"/>
        <v>105.8</v>
      </c>
    </row>
    <row r="58" spans="1:7" ht="31.5" customHeight="1" x14ac:dyDescent="0.25">
      <c r="A58" s="84" t="s">
        <v>263</v>
      </c>
      <c r="B58" s="87" t="s">
        <v>160</v>
      </c>
      <c r="C58" s="186" t="s">
        <v>331</v>
      </c>
      <c r="D58" s="144"/>
      <c r="E58" s="33">
        <f>E59</f>
        <v>105.8</v>
      </c>
      <c r="F58" s="33">
        <f t="shared" si="20"/>
        <v>105.8</v>
      </c>
      <c r="G58" s="33">
        <f t="shared" si="20"/>
        <v>105.8</v>
      </c>
    </row>
    <row r="59" spans="1:7" ht="19.5" customHeight="1" x14ac:dyDescent="0.25">
      <c r="A59" s="89" t="s">
        <v>60</v>
      </c>
      <c r="B59" s="105" t="s">
        <v>160</v>
      </c>
      <c r="C59" s="186" t="s">
        <v>331</v>
      </c>
      <c r="D59" s="144" t="s">
        <v>42</v>
      </c>
      <c r="E59" s="33">
        <f>E60</f>
        <v>105.8</v>
      </c>
      <c r="F59" s="33">
        <f t="shared" si="20"/>
        <v>105.8</v>
      </c>
      <c r="G59" s="33">
        <f t="shared" si="20"/>
        <v>105.8</v>
      </c>
    </row>
    <row r="60" spans="1:7" ht="16.5" customHeight="1" thickBot="1" x14ac:dyDescent="0.3">
      <c r="A60" s="150" t="s">
        <v>56</v>
      </c>
      <c r="B60" s="87" t="s">
        <v>160</v>
      </c>
      <c r="C60" s="186" t="s">
        <v>331</v>
      </c>
      <c r="D60" s="152" t="s">
        <v>44</v>
      </c>
      <c r="E60" s="193">
        <v>105.8</v>
      </c>
      <c r="F60" s="193">
        <v>105.8</v>
      </c>
      <c r="G60" s="193">
        <v>105.8</v>
      </c>
    </row>
    <row r="61" spans="1:7" ht="33.75" customHeight="1" x14ac:dyDescent="0.25">
      <c r="A61" s="93" t="s">
        <v>258</v>
      </c>
      <c r="B61" s="94" t="s">
        <v>160</v>
      </c>
      <c r="C61" s="217" t="s">
        <v>260</v>
      </c>
      <c r="D61" s="142"/>
      <c r="E61" s="32">
        <f>E62</f>
        <v>40</v>
      </c>
      <c r="F61" s="32">
        <f t="shared" ref="F61:G63" si="21">F62</f>
        <v>7.4000000000000021</v>
      </c>
      <c r="G61" s="32">
        <f t="shared" si="21"/>
        <v>7.4</v>
      </c>
    </row>
    <row r="62" spans="1:7" ht="33.75" customHeight="1" x14ac:dyDescent="0.25">
      <c r="A62" s="84" t="s">
        <v>259</v>
      </c>
      <c r="B62" s="87" t="s">
        <v>160</v>
      </c>
      <c r="C62" s="186" t="s">
        <v>261</v>
      </c>
      <c r="D62" s="144"/>
      <c r="E62" s="33">
        <f>E63</f>
        <v>40</v>
      </c>
      <c r="F62" s="33">
        <f t="shared" si="21"/>
        <v>7.4000000000000021</v>
      </c>
      <c r="G62" s="33">
        <f t="shared" si="21"/>
        <v>7.4</v>
      </c>
    </row>
    <row r="63" spans="1:7" ht="17.25" customHeight="1" x14ac:dyDescent="0.25">
      <c r="A63" s="89" t="s">
        <v>60</v>
      </c>
      <c r="B63" s="105" t="s">
        <v>160</v>
      </c>
      <c r="C63" s="186" t="s">
        <v>261</v>
      </c>
      <c r="D63" s="144" t="s">
        <v>42</v>
      </c>
      <c r="E63" s="33">
        <f>E64</f>
        <v>40</v>
      </c>
      <c r="F63" s="33">
        <f t="shared" si="21"/>
        <v>7.4000000000000021</v>
      </c>
      <c r="G63" s="33">
        <f t="shared" si="21"/>
        <v>7.4</v>
      </c>
    </row>
    <row r="64" spans="1:7" ht="15.75" customHeight="1" thickBot="1" x14ac:dyDescent="0.3">
      <c r="A64" s="150" t="s">
        <v>56</v>
      </c>
      <c r="B64" s="87" t="s">
        <v>160</v>
      </c>
      <c r="C64" s="186" t="s">
        <v>261</v>
      </c>
      <c r="D64" s="152" t="s">
        <v>44</v>
      </c>
      <c r="E64" s="193">
        <v>40</v>
      </c>
      <c r="F64" s="193">
        <f>22.1-14.7</f>
        <v>7.4000000000000021</v>
      </c>
      <c r="G64" s="193">
        <v>7.4</v>
      </c>
    </row>
    <row r="65" spans="1:7" ht="32.25" hidden="1" customHeight="1" x14ac:dyDescent="0.25">
      <c r="A65" s="93" t="s">
        <v>161</v>
      </c>
      <c r="B65" s="105" t="s">
        <v>160</v>
      </c>
      <c r="C65" s="167">
        <v>7600000000</v>
      </c>
      <c r="D65" s="142"/>
      <c r="E65" s="286">
        <f>E66</f>
        <v>0</v>
      </c>
      <c r="F65" s="38">
        <f t="shared" ref="F65:G66" si="22">F66</f>
        <v>0</v>
      </c>
      <c r="G65" s="38">
        <f t="shared" si="22"/>
        <v>0</v>
      </c>
    </row>
    <row r="66" spans="1:7" ht="15.75" hidden="1" customHeight="1" x14ac:dyDescent="0.25">
      <c r="A66" s="106" t="s">
        <v>48</v>
      </c>
      <c r="B66" s="87" t="s">
        <v>160</v>
      </c>
      <c r="C66" s="144" t="s">
        <v>162</v>
      </c>
      <c r="D66" s="146">
        <v>800</v>
      </c>
      <c r="E66" s="287">
        <f>E67</f>
        <v>0</v>
      </c>
      <c r="F66" s="35">
        <f t="shared" si="22"/>
        <v>0</v>
      </c>
      <c r="G66" s="35">
        <f t="shared" si="22"/>
        <v>0</v>
      </c>
    </row>
    <row r="67" spans="1:7" ht="15.75" hidden="1" customHeight="1" thickBot="1" x14ac:dyDescent="0.3">
      <c r="A67" s="285" t="s">
        <v>152</v>
      </c>
      <c r="B67" s="105" t="s">
        <v>160</v>
      </c>
      <c r="C67" s="107" t="s">
        <v>162</v>
      </c>
      <c r="D67" s="146">
        <v>850</v>
      </c>
      <c r="E67" s="287"/>
      <c r="F67" s="35"/>
      <c r="G67" s="35"/>
    </row>
    <row r="68" spans="1:7" ht="27" customHeight="1" x14ac:dyDescent="0.25">
      <c r="A68" s="296" t="s">
        <v>328</v>
      </c>
      <c r="B68" s="94" t="s">
        <v>160</v>
      </c>
      <c r="C68" s="143">
        <v>7000000000</v>
      </c>
      <c r="D68" s="142"/>
      <c r="E68" s="286"/>
      <c r="F68" s="38">
        <f t="shared" ref="F68:G70" si="23">F69</f>
        <v>281.39999999999998</v>
      </c>
      <c r="G68" s="32">
        <f t="shared" si="23"/>
        <v>598.4</v>
      </c>
    </row>
    <row r="69" spans="1:7" ht="15.75" customHeight="1" x14ac:dyDescent="0.25">
      <c r="A69" s="291" t="s">
        <v>329</v>
      </c>
      <c r="B69" s="105" t="s">
        <v>160</v>
      </c>
      <c r="C69" s="92" t="s">
        <v>341</v>
      </c>
      <c r="D69" s="144"/>
      <c r="E69" s="288"/>
      <c r="F69" s="34">
        <f t="shared" si="23"/>
        <v>281.39999999999998</v>
      </c>
      <c r="G69" s="33">
        <f t="shared" si="23"/>
        <v>598.4</v>
      </c>
    </row>
    <row r="70" spans="1:7" ht="15.75" customHeight="1" x14ac:dyDescent="0.25">
      <c r="A70" s="291" t="s">
        <v>48</v>
      </c>
      <c r="B70" s="87" t="s">
        <v>160</v>
      </c>
      <c r="C70" s="92" t="s">
        <v>341</v>
      </c>
      <c r="D70" s="144">
        <v>800</v>
      </c>
      <c r="E70" s="288"/>
      <c r="F70" s="34">
        <f t="shared" si="23"/>
        <v>281.39999999999998</v>
      </c>
      <c r="G70" s="33">
        <f t="shared" si="23"/>
        <v>598.4</v>
      </c>
    </row>
    <row r="71" spans="1:7" ht="15.75" customHeight="1" thickBot="1" x14ac:dyDescent="0.3">
      <c r="A71" s="292" t="s">
        <v>158</v>
      </c>
      <c r="B71" s="293" t="s">
        <v>160</v>
      </c>
      <c r="C71" s="107" t="s">
        <v>341</v>
      </c>
      <c r="D71" s="147">
        <v>880</v>
      </c>
      <c r="E71" s="289"/>
      <c r="F71" s="104">
        <v>281.39999999999998</v>
      </c>
      <c r="G71" s="104">
        <v>598.4</v>
      </c>
    </row>
    <row r="72" spans="1:7" ht="15.75" customHeight="1" thickBot="1" x14ac:dyDescent="0.3">
      <c r="A72" s="172" t="s">
        <v>86</v>
      </c>
      <c r="B72" s="282" t="s">
        <v>77</v>
      </c>
      <c r="C72" s="132"/>
      <c r="D72" s="183"/>
      <c r="E72" s="37">
        <f>E78+E73</f>
        <v>70</v>
      </c>
      <c r="F72" s="37">
        <f t="shared" ref="F72:G72" si="24">F78+F73</f>
        <v>13</v>
      </c>
      <c r="G72" s="37">
        <f t="shared" si="24"/>
        <v>13</v>
      </c>
    </row>
    <row r="73" spans="1:7" ht="32.25" customHeight="1" thickBot="1" x14ac:dyDescent="0.3">
      <c r="A73" s="137" t="s">
        <v>265</v>
      </c>
      <c r="B73" s="218" t="s">
        <v>267</v>
      </c>
      <c r="C73" s="132"/>
      <c r="D73" s="166"/>
      <c r="E73" s="113">
        <f>E74</f>
        <v>30</v>
      </c>
      <c r="F73" s="113">
        <f t="shared" ref="F73:G76" si="25">F74</f>
        <v>5.6</v>
      </c>
      <c r="G73" s="113">
        <f t="shared" si="25"/>
        <v>5.6</v>
      </c>
    </row>
    <row r="74" spans="1:7" ht="43.5" customHeight="1" x14ac:dyDescent="0.25">
      <c r="A74" s="95" t="s">
        <v>266</v>
      </c>
      <c r="B74" s="94" t="s">
        <v>267</v>
      </c>
      <c r="C74" s="219" t="s">
        <v>268</v>
      </c>
      <c r="D74" s="110"/>
      <c r="E74" s="39">
        <f>E75</f>
        <v>30</v>
      </c>
      <c r="F74" s="39">
        <f t="shared" si="25"/>
        <v>5.6</v>
      </c>
      <c r="G74" s="39">
        <f t="shared" si="25"/>
        <v>5.6</v>
      </c>
    </row>
    <row r="75" spans="1:7" ht="47.25" customHeight="1" x14ac:dyDescent="0.25">
      <c r="A75" s="84" t="s">
        <v>324</v>
      </c>
      <c r="B75" s="87" t="s">
        <v>267</v>
      </c>
      <c r="C75" s="220" t="s">
        <v>269</v>
      </c>
      <c r="D75" s="92"/>
      <c r="E75" s="34">
        <f>E76</f>
        <v>30</v>
      </c>
      <c r="F75" s="34">
        <f t="shared" si="25"/>
        <v>5.6</v>
      </c>
      <c r="G75" s="34">
        <f t="shared" si="25"/>
        <v>5.6</v>
      </c>
    </row>
    <row r="76" spans="1:7" ht="15.75" customHeight="1" x14ac:dyDescent="0.25">
      <c r="A76" s="89" t="s">
        <v>60</v>
      </c>
      <c r="B76" s="87" t="s">
        <v>267</v>
      </c>
      <c r="C76" s="220" t="s">
        <v>269</v>
      </c>
      <c r="D76" s="92">
        <v>200</v>
      </c>
      <c r="E76" s="34">
        <f>E77</f>
        <v>30</v>
      </c>
      <c r="F76" s="34">
        <f t="shared" si="25"/>
        <v>5.6</v>
      </c>
      <c r="G76" s="34">
        <f t="shared" si="25"/>
        <v>5.6</v>
      </c>
    </row>
    <row r="77" spans="1:7" ht="15.75" customHeight="1" thickBot="1" x14ac:dyDescent="0.3">
      <c r="A77" s="106" t="s">
        <v>56</v>
      </c>
      <c r="B77" s="109" t="s">
        <v>267</v>
      </c>
      <c r="C77" s="220" t="s">
        <v>269</v>
      </c>
      <c r="D77" s="107">
        <v>240</v>
      </c>
      <c r="E77" s="104">
        <v>30</v>
      </c>
      <c r="F77" s="104">
        <v>5.6</v>
      </c>
      <c r="G77" s="104">
        <v>5.6</v>
      </c>
    </row>
    <row r="78" spans="1:7" ht="30" customHeight="1" thickBot="1" x14ac:dyDescent="0.3">
      <c r="A78" s="137" t="s">
        <v>79</v>
      </c>
      <c r="B78" s="138" t="s">
        <v>78</v>
      </c>
      <c r="C78" s="132"/>
      <c r="D78" s="166"/>
      <c r="E78" s="113">
        <f>E79</f>
        <v>40</v>
      </c>
      <c r="F78" s="113">
        <f t="shared" ref="F78:G81" si="26">F79</f>
        <v>7.4</v>
      </c>
      <c r="G78" s="113">
        <f t="shared" si="26"/>
        <v>7.4</v>
      </c>
    </row>
    <row r="79" spans="1:7" ht="43.5" customHeight="1" x14ac:dyDescent="0.25">
      <c r="A79" s="95" t="s">
        <v>80</v>
      </c>
      <c r="B79" s="168" t="s">
        <v>78</v>
      </c>
      <c r="C79" s="154">
        <v>1200000000</v>
      </c>
      <c r="D79" s="110"/>
      <c r="E79" s="39">
        <f>E80</f>
        <v>40</v>
      </c>
      <c r="F79" s="39">
        <f t="shared" si="26"/>
        <v>7.4</v>
      </c>
      <c r="G79" s="39">
        <f t="shared" si="26"/>
        <v>7.4</v>
      </c>
    </row>
    <row r="80" spans="1:7" ht="28.5" customHeight="1" x14ac:dyDescent="0.25">
      <c r="A80" s="84" t="s">
        <v>173</v>
      </c>
      <c r="B80" s="169" t="s">
        <v>78</v>
      </c>
      <c r="C80" s="144" t="s">
        <v>85</v>
      </c>
      <c r="D80" s="92"/>
      <c r="E80" s="34">
        <f>E81</f>
        <v>40</v>
      </c>
      <c r="F80" s="34">
        <f t="shared" si="26"/>
        <v>7.4</v>
      </c>
      <c r="G80" s="34">
        <f t="shared" si="26"/>
        <v>7.4</v>
      </c>
    </row>
    <row r="81" spans="1:7" ht="15.75" customHeight="1" x14ac:dyDescent="0.25">
      <c r="A81" s="89" t="s">
        <v>60</v>
      </c>
      <c r="B81" s="169" t="s">
        <v>78</v>
      </c>
      <c r="C81" s="144" t="s">
        <v>85</v>
      </c>
      <c r="D81" s="92">
        <v>200</v>
      </c>
      <c r="E81" s="34">
        <f>E82</f>
        <v>40</v>
      </c>
      <c r="F81" s="34">
        <f t="shared" si="26"/>
        <v>7.4</v>
      </c>
      <c r="G81" s="34">
        <f t="shared" si="26"/>
        <v>7.4</v>
      </c>
    </row>
    <row r="82" spans="1:7" ht="15.75" customHeight="1" thickBot="1" x14ac:dyDescent="0.3">
      <c r="A82" s="106" t="s">
        <v>56</v>
      </c>
      <c r="B82" s="170" t="s">
        <v>78</v>
      </c>
      <c r="C82" s="146" t="s">
        <v>85</v>
      </c>
      <c r="D82" s="107">
        <v>240</v>
      </c>
      <c r="E82" s="104">
        <v>40</v>
      </c>
      <c r="F82" s="104">
        <v>7.4</v>
      </c>
      <c r="G82" s="104">
        <v>7.4</v>
      </c>
    </row>
    <row r="83" spans="1:7" ht="18.75" customHeight="1" thickBot="1" x14ac:dyDescent="0.3">
      <c r="A83" s="159" t="s">
        <v>208</v>
      </c>
      <c r="B83" s="171" t="s">
        <v>210</v>
      </c>
      <c r="C83" s="132"/>
      <c r="D83" s="166"/>
      <c r="E83" s="175">
        <f>E84</f>
        <v>23105</v>
      </c>
      <c r="F83" s="175">
        <f t="shared" ref="F83:G84" si="27">F84</f>
        <v>24260.3</v>
      </c>
      <c r="G83" s="175">
        <f t="shared" si="27"/>
        <v>25230.500000000004</v>
      </c>
    </row>
    <row r="84" spans="1:7" ht="16.5" customHeight="1" thickBot="1" x14ac:dyDescent="0.3">
      <c r="A84" s="172" t="s">
        <v>209</v>
      </c>
      <c r="B84" s="138" t="s">
        <v>211</v>
      </c>
      <c r="C84" s="174"/>
      <c r="D84" s="166"/>
      <c r="E84" s="175">
        <f>E85</f>
        <v>23105</v>
      </c>
      <c r="F84" s="175">
        <f t="shared" si="27"/>
        <v>24260.3</v>
      </c>
      <c r="G84" s="175">
        <f t="shared" si="27"/>
        <v>25230.500000000004</v>
      </c>
    </row>
    <row r="85" spans="1:7" ht="48" customHeight="1" x14ac:dyDescent="0.25">
      <c r="A85" s="93" t="s">
        <v>213</v>
      </c>
      <c r="B85" s="177" t="s">
        <v>211</v>
      </c>
      <c r="C85" s="94" t="s">
        <v>214</v>
      </c>
      <c r="D85" s="178"/>
      <c r="E85" s="179">
        <f>E86+E91</f>
        <v>23105</v>
      </c>
      <c r="F85" s="179">
        <f t="shared" ref="F85:G85" si="28">F86+F91</f>
        <v>24260.3</v>
      </c>
      <c r="G85" s="179">
        <f t="shared" si="28"/>
        <v>25230.500000000004</v>
      </c>
    </row>
    <row r="86" spans="1:7" ht="42" hidden="1" customHeight="1" x14ac:dyDescent="0.25">
      <c r="A86" s="84" t="s">
        <v>212</v>
      </c>
      <c r="B86" s="87" t="s">
        <v>40</v>
      </c>
      <c r="C86" s="98" t="s">
        <v>248</v>
      </c>
      <c r="D86" s="110"/>
      <c r="E86" s="39">
        <f>E87+E89</f>
        <v>0</v>
      </c>
      <c r="F86" s="39">
        <f t="shared" ref="F86:G86" si="29">F87+F89</f>
        <v>0</v>
      </c>
      <c r="G86" s="39">
        <f t="shared" si="29"/>
        <v>0</v>
      </c>
    </row>
    <row r="87" spans="1:7" ht="28.5" hidden="1" customHeight="1" x14ac:dyDescent="0.25">
      <c r="A87" s="84" t="s">
        <v>37</v>
      </c>
      <c r="B87" s="87" t="s">
        <v>40</v>
      </c>
      <c r="C87" s="98" t="s">
        <v>249</v>
      </c>
      <c r="D87" s="92">
        <v>100</v>
      </c>
      <c r="E87" s="34">
        <f>E88</f>
        <v>0</v>
      </c>
      <c r="F87" s="34">
        <f t="shared" ref="F87:G87" si="30">F88</f>
        <v>0</v>
      </c>
      <c r="G87" s="34">
        <f t="shared" si="30"/>
        <v>0</v>
      </c>
    </row>
    <row r="88" spans="1:7" ht="15.75" hidden="1" customHeight="1" x14ac:dyDescent="0.25">
      <c r="A88" s="89" t="s">
        <v>100</v>
      </c>
      <c r="B88" s="87" t="s">
        <v>40</v>
      </c>
      <c r="C88" s="98" t="s">
        <v>250</v>
      </c>
      <c r="D88" s="92">
        <v>120</v>
      </c>
      <c r="E88" s="34"/>
      <c r="F88" s="34"/>
      <c r="G88" s="34"/>
    </row>
    <row r="89" spans="1:7" ht="16.5" hidden="1" customHeight="1" x14ac:dyDescent="0.25">
      <c r="A89" s="89" t="s">
        <v>41</v>
      </c>
      <c r="B89" s="87" t="s">
        <v>40</v>
      </c>
      <c r="C89" s="98" t="s">
        <v>251</v>
      </c>
      <c r="D89" s="92">
        <v>200</v>
      </c>
      <c r="E89" s="34"/>
      <c r="F89" s="34"/>
      <c r="G89" s="34"/>
    </row>
    <row r="90" spans="1:7" ht="17.25" hidden="1" customHeight="1" x14ac:dyDescent="0.25">
      <c r="A90" s="89" t="s">
        <v>43</v>
      </c>
      <c r="B90" s="86" t="s">
        <v>40</v>
      </c>
      <c r="C90" s="105" t="s">
        <v>252</v>
      </c>
      <c r="D90" s="92">
        <v>240</v>
      </c>
      <c r="E90" s="34"/>
      <c r="F90" s="34"/>
      <c r="G90" s="34"/>
    </row>
    <row r="91" spans="1:7" ht="43.5" customHeight="1" x14ac:dyDescent="0.25">
      <c r="A91" s="200" t="s">
        <v>216</v>
      </c>
      <c r="B91" s="202" t="s">
        <v>211</v>
      </c>
      <c r="C91" s="180" t="s">
        <v>214</v>
      </c>
      <c r="D91" s="203"/>
      <c r="E91" s="204">
        <f>E92+E96+E100+E104+E108+E112+E116+E120+E124</f>
        <v>23105</v>
      </c>
      <c r="F91" s="204">
        <f t="shared" ref="F91:G91" si="31">F92+F96+F100+F104+F108+F112+F116+F120+F124</f>
        <v>24260.3</v>
      </c>
      <c r="G91" s="204">
        <f t="shared" si="31"/>
        <v>25230.500000000004</v>
      </c>
    </row>
    <row r="92" spans="1:7" ht="17.25" customHeight="1" x14ac:dyDescent="0.25">
      <c r="A92" s="209" t="s">
        <v>215</v>
      </c>
      <c r="B92" s="181" t="s">
        <v>211</v>
      </c>
      <c r="C92" s="207" t="s">
        <v>332</v>
      </c>
      <c r="D92" s="88"/>
      <c r="E92" s="208">
        <f>E93</f>
        <v>10171.799999999999</v>
      </c>
      <c r="F92" s="208">
        <f t="shared" ref="F92:G94" si="32">F93</f>
        <v>10680.5</v>
      </c>
      <c r="G92" s="208">
        <f t="shared" si="32"/>
        <v>11107.5</v>
      </c>
    </row>
    <row r="93" spans="1:7" ht="15.75" customHeight="1" x14ac:dyDescent="0.25">
      <c r="A93" s="89" t="s">
        <v>226</v>
      </c>
      <c r="B93" s="91" t="s">
        <v>211</v>
      </c>
      <c r="C93" s="87" t="s">
        <v>332</v>
      </c>
      <c r="D93" s="88"/>
      <c r="E93" s="112">
        <f>E94</f>
        <v>10171.799999999999</v>
      </c>
      <c r="F93" s="112">
        <f t="shared" si="32"/>
        <v>10680.5</v>
      </c>
      <c r="G93" s="112">
        <f t="shared" si="32"/>
        <v>11107.5</v>
      </c>
    </row>
    <row r="94" spans="1:7" ht="15.75" customHeight="1" x14ac:dyDescent="0.25">
      <c r="A94" s="89" t="s">
        <v>41</v>
      </c>
      <c r="B94" s="86" t="s">
        <v>211</v>
      </c>
      <c r="C94" s="87" t="s">
        <v>332</v>
      </c>
      <c r="D94" s="92">
        <v>200</v>
      </c>
      <c r="E94" s="34">
        <f>E95</f>
        <v>10171.799999999999</v>
      </c>
      <c r="F94" s="34">
        <f t="shared" si="32"/>
        <v>10680.5</v>
      </c>
      <c r="G94" s="34">
        <f t="shared" si="32"/>
        <v>11107.5</v>
      </c>
    </row>
    <row r="95" spans="1:7" ht="17.25" customHeight="1" x14ac:dyDescent="0.25">
      <c r="A95" s="89" t="s">
        <v>43</v>
      </c>
      <c r="B95" s="86" t="s">
        <v>211</v>
      </c>
      <c r="C95" s="87" t="s">
        <v>332</v>
      </c>
      <c r="D95" s="92">
        <v>240</v>
      </c>
      <c r="E95" s="34">
        <v>10171.799999999999</v>
      </c>
      <c r="F95" s="34">
        <v>10680.5</v>
      </c>
      <c r="G95" s="34">
        <v>11107.5</v>
      </c>
    </row>
    <row r="96" spans="1:7" ht="42" customHeight="1" x14ac:dyDescent="0.25">
      <c r="A96" s="198" t="s">
        <v>217</v>
      </c>
      <c r="B96" s="206" t="s">
        <v>211</v>
      </c>
      <c r="C96" s="207" t="s">
        <v>333</v>
      </c>
      <c r="D96" s="99"/>
      <c r="E96" s="208">
        <f>E97</f>
        <v>1013</v>
      </c>
      <c r="F96" s="208">
        <f>F97</f>
        <v>1063.5999999999999</v>
      </c>
      <c r="G96" s="208">
        <f t="shared" ref="F96:G98" si="33">G97</f>
        <v>1106.2</v>
      </c>
    </row>
    <row r="97" spans="1:7" ht="32.25" customHeight="1" x14ac:dyDescent="0.25">
      <c r="A97" s="95" t="s">
        <v>227</v>
      </c>
      <c r="B97" s="97" t="s">
        <v>211</v>
      </c>
      <c r="C97" s="98" t="s">
        <v>333</v>
      </c>
      <c r="D97" s="99"/>
      <c r="E97" s="112">
        <f>E98</f>
        <v>1013</v>
      </c>
      <c r="F97" s="112">
        <f t="shared" si="33"/>
        <v>1063.5999999999999</v>
      </c>
      <c r="G97" s="112">
        <f t="shared" si="33"/>
        <v>1106.2</v>
      </c>
    </row>
    <row r="98" spans="1:7" ht="15.75" customHeight="1" x14ac:dyDescent="0.25">
      <c r="A98" s="89" t="s">
        <v>41</v>
      </c>
      <c r="B98" s="86" t="s">
        <v>211</v>
      </c>
      <c r="C98" s="98" t="s">
        <v>333</v>
      </c>
      <c r="D98" s="92">
        <v>200</v>
      </c>
      <c r="E98" s="34">
        <f>E99</f>
        <v>1013</v>
      </c>
      <c r="F98" s="34">
        <f t="shared" si="33"/>
        <v>1063.5999999999999</v>
      </c>
      <c r="G98" s="34">
        <f t="shared" si="33"/>
        <v>1106.2</v>
      </c>
    </row>
    <row r="99" spans="1:7" x14ac:dyDescent="0.25">
      <c r="A99" s="89" t="s">
        <v>43</v>
      </c>
      <c r="B99" s="86" t="s">
        <v>211</v>
      </c>
      <c r="C99" s="98" t="s">
        <v>333</v>
      </c>
      <c r="D99" s="92">
        <v>240</v>
      </c>
      <c r="E99" s="34">
        <v>1013</v>
      </c>
      <c r="F99" s="34">
        <v>1063.5999999999999</v>
      </c>
      <c r="G99" s="34">
        <v>1106.2</v>
      </c>
    </row>
    <row r="100" spans="1:7" ht="28.5" x14ac:dyDescent="0.25">
      <c r="A100" s="198" t="s">
        <v>218</v>
      </c>
      <c r="B100" s="206" t="s">
        <v>211</v>
      </c>
      <c r="C100" s="180" t="s">
        <v>334</v>
      </c>
      <c r="D100" s="99"/>
      <c r="E100" s="208">
        <f>E101</f>
        <v>5064.7</v>
      </c>
      <c r="F100" s="208">
        <f t="shared" ref="F100:G102" si="34">F101</f>
        <v>5317.9</v>
      </c>
      <c r="G100" s="208">
        <f t="shared" si="34"/>
        <v>5530.6</v>
      </c>
    </row>
    <row r="101" spans="1:7" ht="30" x14ac:dyDescent="0.25">
      <c r="A101" s="95" t="s">
        <v>228</v>
      </c>
      <c r="B101" s="86" t="s">
        <v>211</v>
      </c>
      <c r="C101" s="87" t="s">
        <v>334</v>
      </c>
      <c r="D101" s="88"/>
      <c r="E101" s="112">
        <f>E102</f>
        <v>5064.7</v>
      </c>
      <c r="F101" s="112">
        <f t="shared" si="34"/>
        <v>5317.9</v>
      </c>
      <c r="G101" s="112">
        <f t="shared" si="34"/>
        <v>5530.6</v>
      </c>
    </row>
    <row r="102" spans="1:7" x14ac:dyDescent="0.25">
      <c r="A102" s="89" t="s">
        <v>41</v>
      </c>
      <c r="B102" s="86" t="s">
        <v>211</v>
      </c>
      <c r="C102" s="87" t="s">
        <v>334</v>
      </c>
      <c r="D102" s="92">
        <v>200</v>
      </c>
      <c r="E102" s="34">
        <f>E103</f>
        <v>5064.7</v>
      </c>
      <c r="F102" s="34">
        <f t="shared" si="34"/>
        <v>5317.9</v>
      </c>
      <c r="G102" s="34">
        <f t="shared" si="34"/>
        <v>5530.6</v>
      </c>
    </row>
    <row r="103" spans="1:7" x14ac:dyDescent="0.25">
      <c r="A103" s="89" t="s">
        <v>43</v>
      </c>
      <c r="B103" s="86" t="s">
        <v>211</v>
      </c>
      <c r="C103" s="87" t="s">
        <v>334</v>
      </c>
      <c r="D103" s="92">
        <v>240</v>
      </c>
      <c r="E103" s="34">
        <v>5064.7</v>
      </c>
      <c r="F103" s="34">
        <v>5317.9</v>
      </c>
      <c r="G103" s="34">
        <v>5530.6</v>
      </c>
    </row>
    <row r="104" spans="1:7" ht="28.5" x14ac:dyDescent="0.25">
      <c r="A104" s="198" t="s">
        <v>219</v>
      </c>
      <c r="B104" s="206" t="s">
        <v>211</v>
      </c>
      <c r="C104" s="180" t="s">
        <v>335</v>
      </c>
      <c r="D104" s="99"/>
      <c r="E104" s="208">
        <f>E105</f>
        <v>2656.6</v>
      </c>
      <c r="F104" s="208">
        <f t="shared" ref="F104:G106" si="35">F105</f>
        <v>2789.5</v>
      </c>
      <c r="G104" s="208">
        <f t="shared" si="35"/>
        <v>2901.1</v>
      </c>
    </row>
    <row r="105" spans="1:7" ht="30" x14ac:dyDescent="0.25">
      <c r="A105" s="95" t="s">
        <v>231</v>
      </c>
      <c r="B105" s="86" t="s">
        <v>211</v>
      </c>
      <c r="C105" s="87" t="s">
        <v>335</v>
      </c>
      <c r="D105" s="88"/>
      <c r="E105" s="112">
        <f>E106</f>
        <v>2656.6</v>
      </c>
      <c r="F105" s="112">
        <f t="shared" si="35"/>
        <v>2789.5</v>
      </c>
      <c r="G105" s="112">
        <f t="shared" si="35"/>
        <v>2901.1</v>
      </c>
    </row>
    <row r="106" spans="1:7" x14ac:dyDescent="0.25">
      <c r="A106" s="89" t="s">
        <v>41</v>
      </c>
      <c r="B106" s="86" t="s">
        <v>211</v>
      </c>
      <c r="C106" s="87" t="s">
        <v>335</v>
      </c>
      <c r="D106" s="92">
        <v>200</v>
      </c>
      <c r="E106" s="34">
        <f>E107</f>
        <v>2656.6</v>
      </c>
      <c r="F106" s="34">
        <f t="shared" si="35"/>
        <v>2789.5</v>
      </c>
      <c r="G106" s="34">
        <f t="shared" si="35"/>
        <v>2901.1</v>
      </c>
    </row>
    <row r="107" spans="1:7" x14ac:dyDescent="0.25">
      <c r="A107" s="89" t="s">
        <v>43</v>
      </c>
      <c r="B107" s="86" t="s">
        <v>211</v>
      </c>
      <c r="C107" s="87" t="s">
        <v>335</v>
      </c>
      <c r="D107" s="92">
        <v>240</v>
      </c>
      <c r="E107" s="34">
        <v>2656.6</v>
      </c>
      <c r="F107" s="34">
        <v>2789.5</v>
      </c>
      <c r="G107" s="34">
        <v>2901.1</v>
      </c>
    </row>
    <row r="108" spans="1:7" ht="28.5" x14ac:dyDescent="0.25">
      <c r="A108" s="198" t="s">
        <v>220</v>
      </c>
      <c r="B108" s="206" t="s">
        <v>211</v>
      </c>
      <c r="C108" s="207" t="s">
        <v>336</v>
      </c>
      <c r="D108" s="99"/>
      <c r="E108" s="208">
        <f>E109</f>
        <v>585.79999999999995</v>
      </c>
      <c r="F108" s="208">
        <f t="shared" ref="F108:G110" si="36">F109</f>
        <v>614.70000000000005</v>
      </c>
      <c r="G108" s="208">
        <f t="shared" si="36"/>
        <v>639.29999999999995</v>
      </c>
    </row>
    <row r="109" spans="1:7" ht="30" x14ac:dyDescent="0.25">
      <c r="A109" s="84" t="s">
        <v>229</v>
      </c>
      <c r="B109" s="86" t="s">
        <v>211</v>
      </c>
      <c r="C109" s="98" t="s">
        <v>336</v>
      </c>
      <c r="D109" s="88"/>
      <c r="E109" s="112">
        <f>E110</f>
        <v>585.79999999999995</v>
      </c>
      <c r="F109" s="112">
        <f t="shared" si="36"/>
        <v>614.70000000000005</v>
      </c>
      <c r="G109" s="112">
        <f t="shared" si="36"/>
        <v>639.29999999999995</v>
      </c>
    </row>
    <row r="110" spans="1:7" x14ac:dyDescent="0.25">
      <c r="A110" s="89" t="s">
        <v>41</v>
      </c>
      <c r="B110" s="86" t="s">
        <v>211</v>
      </c>
      <c r="C110" s="98" t="s">
        <v>336</v>
      </c>
      <c r="D110" s="92">
        <v>200</v>
      </c>
      <c r="E110" s="34">
        <f>E111</f>
        <v>585.79999999999995</v>
      </c>
      <c r="F110" s="34">
        <f t="shared" si="36"/>
        <v>614.70000000000005</v>
      </c>
      <c r="G110" s="34">
        <f t="shared" si="36"/>
        <v>639.29999999999995</v>
      </c>
    </row>
    <row r="111" spans="1:7" x14ac:dyDescent="0.25">
      <c r="A111" s="106" t="s">
        <v>43</v>
      </c>
      <c r="B111" s="91" t="s">
        <v>211</v>
      </c>
      <c r="C111" s="98" t="s">
        <v>336</v>
      </c>
      <c r="D111" s="107">
        <v>240</v>
      </c>
      <c r="E111" s="35">
        <v>585.79999999999995</v>
      </c>
      <c r="F111" s="35">
        <v>614.70000000000005</v>
      </c>
      <c r="G111" s="35">
        <v>639.29999999999995</v>
      </c>
    </row>
    <row r="112" spans="1:7" ht="17.25" customHeight="1" x14ac:dyDescent="0.25">
      <c r="A112" s="197" t="s">
        <v>221</v>
      </c>
      <c r="B112" s="181" t="s">
        <v>211</v>
      </c>
      <c r="C112" s="180" t="s">
        <v>337</v>
      </c>
      <c r="D112" s="88"/>
      <c r="E112" s="208">
        <f>E113</f>
        <v>817.2</v>
      </c>
      <c r="F112" s="208">
        <f t="shared" ref="F112:G114" si="37">F113</f>
        <v>858.1</v>
      </c>
      <c r="G112" s="208">
        <f t="shared" si="37"/>
        <v>892.4</v>
      </c>
    </row>
    <row r="113" spans="1:7" x14ac:dyDescent="0.25">
      <c r="A113" s="84" t="s">
        <v>234</v>
      </c>
      <c r="B113" s="86" t="s">
        <v>211</v>
      </c>
      <c r="C113" s="87" t="s">
        <v>337</v>
      </c>
      <c r="D113" s="88"/>
      <c r="E113" s="112">
        <f>E114</f>
        <v>817.2</v>
      </c>
      <c r="F113" s="112">
        <f t="shared" si="37"/>
        <v>858.1</v>
      </c>
      <c r="G113" s="112">
        <f t="shared" si="37"/>
        <v>892.4</v>
      </c>
    </row>
    <row r="114" spans="1:7" x14ac:dyDescent="0.25">
      <c r="A114" s="89" t="s">
        <v>41</v>
      </c>
      <c r="B114" s="86" t="s">
        <v>211</v>
      </c>
      <c r="C114" s="87" t="s">
        <v>337</v>
      </c>
      <c r="D114" s="92">
        <v>200</v>
      </c>
      <c r="E114" s="34">
        <f>E115</f>
        <v>817.2</v>
      </c>
      <c r="F114" s="34">
        <f t="shared" si="37"/>
        <v>858.1</v>
      </c>
      <c r="G114" s="34">
        <f t="shared" si="37"/>
        <v>892.4</v>
      </c>
    </row>
    <row r="115" spans="1:7" x14ac:dyDescent="0.25">
      <c r="A115" s="106" t="s">
        <v>43</v>
      </c>
      <c r="B115" s="91" t="s">
        <v>211</v>
      </c>
      <c r="C115" s="87" t="s">
        <v>337</v>
      </c>
      <c r="D115" s="107">
        <v>240</v>
      </c>
      <c r="E115" s="35">
        <v>817.2</v>
      </c>
      <c r="F115" s="35">
        <v>858.1</v>
      </c>
      <c r="G115" s="35">
        <v>892.4</v>
      </c>
    </row>
    <row r="116" spans="1:7" ht="28.5" x14ac:dyDescent="0.25">
      <c r="A116" s="197" t="s">
        <v>222</v>
      </c>
      <c r="B116" s="181" t="s">
        <v>211</v>
      </c>
      <c r="C116" s="211" t="s">
        <v>338</v>
      </c>
      <c r="D116" s="88"/>
      <c r="E116" s="208">
        <f>E117</f>
        <v>650.70000000000005</v>
      </c>
      <c r="F116" s="208">
        <f t="shared" ref="F116:G118" si="38">F117</f>
        <v>683.2</v>
      </c>
      <c r="G116" s="208">
        <f t="shared" si="38"/>
        <v>710.5</v>
      </c>
    </row>
    <row r="117" spans="1:7" ht="30" x14ac:dyDescent="0.25">
      <c r="A117" s="84" t="s">
        <v>230</v>
      </c>
      <c r="B117" s="86" t="s">
        <v>211</v>
      </c>
      <c r="C117" s="108" t="s">
        <v>338</v>
      </c>
      <c r="D117" s="88"/>
      <c r="E117" s="112">
        <f>E118</f>
        <v>650.70000000000005</v>
      </c>
      <c r="F117" s="112">
        <f t="shared" si="38"/>
        <v>683.2</v>
      </c>
      <c r="G117" s="112">
        <f t="shared" si="38"/>
        <v>710.5</v>
      </c>
    </row>
    <row r="118" spans="1:7" x14ac:dyDescent="0.25">
      <c r="A118" s="89" t="s">
        <v>41</v>
      </c>
      <c r="B118" s="86" t="s">
        <v>211</v>
      </c>
      <c r="C118" s="108" t="s">
        <v>338</v>
      </c>
      <c r="D118" s="92">
        <v>200</v>
      </c>
      <c r="E118" s="34">
        <f>E119</f>
        <v>650.70000000000005</v>
      </c>
      <c r="F118" s="34">
        <f t="shared" si="38"/>
        <v>683.2</v>
      </c>
      <c r="G118" s="34">
        <f t="shared" si="38"/>
        <v>710.5</v>
      </c>
    </row>
    <row r="119" spans="1:7" x14ac:dyDescent="0.25">
      <c r="A119" s="106" t="s">
        <v>43</v>
      </c>
      <c r="B119" s="91" t="s">
        <v>211</v>
      </c>
      <c r="C119" s="108" t="s">
        <v>338</v>
      </c>
      <c r="D119" s="107">
        <v>240</v>
      </c>
      <c r="E119" s="35">
        <v>650.70000000000005</v>
      </c>
      <c r="F119" s="35">
        <v>683.2</v>
      </c>
      <c r="G119" s="35">
        <v>710.5</v>
      </c>
    </row>
    <row r="120" spans="1:7" ht="28.5" x14ac:dyDescent="0.25">
      <c r="A120" s="197" t="s">
        <v>223</v>
      </c>
      <c r="B120" s="181" t="s">
        <v>211</v>
      </c>
      <c r="C120" s="180" t="s">
        <v>339</v>
      </c>
      <c r="D120" s="88"/>
      <c r="E120" s="208">
        <f>E121</f>
        <v>2145.1999999999998</v>
      </c>
      <c r="F120" s="208">
        <f t="shared" ref="F120:G122" si="39">F121</f>
        <v>2252.8000000000002</v>
      </c>
      <c r="G120" s="208">
        <f t="shared" si="39"/>
        <v>2342.9</v>
      </c>
    </row>
    <row r="121" spans="1:7" x14ac:dyDescent="0.25">
      <c r="A121" s="116" t="s">
        <v>224</v>
      </c>
      <c r="B121" s="97" t="s">
        <v>211</v>
      </c>
      <c r="C121" s="87" t="s">
        <v>339</v>
      </c>
      <c r="D121" s="99"/>
      <c r="E121" s="112">
        <f>E122</f>
        <v>2145.1999999999998</v>
      </c>
      <c r="F121" s="112">
        <f t="shared" si="39"/>
        <v>2252.8000000000002</v>
      </c>
      <c r="G121" s="112">
        <f t="shared" si="39"/>
        <v>2342.9</v>
      </c>
    </row>
    <row r="122" spans="1:7" x14ac:dyDescent="0.25">
      <c r="A122" s="89" t="s">
        <v>41</v>
      </c>
      <c r="B122" s="86" t="s">
        <v>211</v>
      </c>
      <c r="C122" s="87" t="s">
        <v>339</v>
      </c>
      <c r="D122" s="92">
        <v>200</v>
      </c>
      <c r="E122" s="34">
        <f>E123</f>
        <v>2145.1999999999998</v>
      </c>
      <c r="F122" s="34">
        <f t="shared" si="39"/>
        <v>2252.8000000000002</v>
      </c>
      <c r="G122" s="34">
        <f t="shared" si="39"/>
        <v>2342.9</v>
      </c>
    </row>
    <row r="123" spans="1:7" ht="15.75" thickBot="1" x14ac:dyDescent="0.3">
      <c r="A123" s="106" t="s">
        <v>43</v>
      </c>
      <c r="B123" s="91" t="s">
        <v>211</v>
      </c>
      <c r="C123" s="87" t="s">
        <v>339</v>
      </c>
      <c r="D123" s="107">
        <v>240</v>
      </c>
      <c r="E123" s="35">
        <v>2145.1999999999998</v>
      </c>
      <c r="F123" s="35">
        <v>2252.8000000000002</v>
      </c>
      <c r="G123" s="35">
        <v>2342.9</v>
      </c>
    </row>
    <row r="124" spans="1:7" ht="15.75" hidden="1" thickBot="1" x14ac:dyDescent="0.3">
      <c r="A124" s="212" t="s">
        <v>325</v>
      </c>
      <c r="B124" s="181" t="s">
        <v>211</v>
      </c>
      <c r="C124" s="211" t="s">
        <v>253</v>
      </c>
      <c r="D124" s="214"/>
      <c r="E124" s="208">
        <f>E125</f>
        <v>0</v>
      </c>
      <c r="F124" s="208">
        <f t="shared" ref="F124:G126" si="40">F125</f>
        <v>0</v>
      </c>
      <c r="G124" s="208">
        <f t="shared" si="40"/>
        <v>0</v>
      </c>
    </row>
    <row r="125" spans="1:7" ht="15.75" hidden="1" thickBot="1" x14ac:dyDescent="0.3">
      <c r="A125" s="145" t="s">
        <v>326</v>
      </c>
      <c r="B125" s="86" t="s">
        <v>211</v>
      </c>
      <c r="C125" s="108" t="s">
        <v>253</v>
      </c>
      <c r="D125" s="88"/>
      <c r="E125" s="112">
        <f>E126</f>
        <v>0</v>
      </c>
      <c r="F125" s="112">
        <f t="shared" si="40"/>
        <v>0</v>
      </c>
      <c r="G125" s="112">
        <f t="shared" si="40"/>
        <v>0</v>
      </c>
    </row>
    <row r="126" spans="1:7" ht="15.75" hidden="1" thickBot="1" x14ac:dyDescent="0.3">
      <c r="A126" s="89" t="s">
        <v>41</v>
      </c>
      <c r="B126" s="86" t="s">
        <v>211</v>
      </c>
      <c r="C126" s="108" t="s">
        <v>253</v>
      </c>
      <c r="D126" s="92">
        <v>200</v>
      </c>
      <c r="E126" s="34">
        <f>E127</f>
        <v>0</v>
      </c>
      <c r="F126" s="34">
        <f t="shared" si="40"/>
        <v>0</v>
      </c>
      <c r="G126" s="34">
        <f t="shared" si="40"/>
        <v>0</v>
      </c>
    </row>
    <row r="127" spans="1:7" ht="15.75" hidden="1" thickBot="1" x14ac:dyDescent="0.3">
      <c r="A127" s="101" t="s">
        <v>43</v>
      </c>
      <c r="B127" s="91" t="s">
        <v>211</v>
      </c>
      <c r="C127" s="108" t="s">
        <v>253</v>
      </c>
      <c r="D127" s="103">
        <v>240</v>
      </c>
      <c r="E127" s="104"/>
      <c r="F127" s="104"/>
      <c r="G127" s="104"/>
    </row>
    <row r="128" spans="1:7" ht="15.75" hidden="1" thickBot="1" x14ac:dyDescent="0.3">
      <c r="A128" s="172" t="s">
        <v>168</v>
      </c>
      <c r="B128" s="138" t="s">
        <v>170</v>
      </c>
      <c r="C128" s="132"/>
      <c r="D128" s="183"/>
      <c r="E128" s="113">
        <f>E129</f>
        <v>0</v>
      </c>
      <c r="F128" s="113">
        <f t="shared" ref="F128:G132" si="41">F129</f>
        <v>0</v>
      </c>
      <c r="G128" s="113">
        <f t="shared" si="41"/>
        <v>0</v>
      </c>
    </row>
    <row r="129" spans="1:7" ht="15.75" hidden="1" thickBot="1" x14ac:dyDescent="0.3">
      <c r="A129" s="137" t="s">
        <v>169</v>
      </c>
      <c r="B129" s="184" t="s">
        <v>171</v>
      </c>
      <c r="C129" s="132"/>
      <c r="D129" s="166"/>
      <c r="E129" s="113">
        <f>E130</f>
        <v>0</v>
      </c>
      <c r="F129" s="113">
        <f t="shared" si="41"/>
        <v>0</v>
      </c>
      <c r="G129" s="113">
        <f t="shared" si="41"/>
        <v>0</v>
      </c>
    </row>
    <row r="130" spans="1:7" ht="45.75" hidden="1" thickBot="1" x14ac:dyDescent="0.3">
      <c r="A130" s="95" t="s">
        <v>199</v>
      </c>
      <c r="B130" s="185" t="s">
        <v>171</v>
      </c>
      <c r="C130" s="98" t="s">
        <v>175</v>
      </c>
      <c r="D130" s="110"/>
      <c r="E130" s="39">
        <f>E131</f>
        <v>0</v>
      </c>
      <c r="F130" s="39">
        <f t="shared" si="41"/>
        <v>0</v>
      </c>
      <c r="G130" s="39">
        <f t="shared" si="41"/>
        <v>0</v>
      </c>
    </row>
    <row r="131" spans="1:7" ht="15.75" hidden="1" thickBot="1" x14ac:dyDescent="0.3">
      <c r="A131" s="84" t="s">
        <v>172</v>
      </c>
      <c r="B131" s="186" t="s">
        <v>171</v>
      </c>
      <c r="C131" s="87" t="s">
        <v>176</v>
      </c>
      <c r="D131" s="92"/>
      <c r="E131" s="34">
        <f>E132</f>
        <v>0</v>
      </c>
      <c r="F131" s="34">
        <f t="shared" si="41"/>
        <v>0</v>
      </c>
      <c r="G131" s="34">
        <f t="shared" si="41"/>
        <v>0</v>
      </c>
    </row>
    <row r="132" spans="1:7" ht="15.75" hidden="1" thickBot="1" x14ac:dyDescent="0.3">
      <c r="A132" s="89" t="s">
        <v>60</v>
      </c>
      <c r="B132" s="186" t="s">
        <v>171</v>
      </c>
      <c r="C132" s="87" t="s">
        <v>176</v>
      </c>
      <c r="D132" s="92">
        <v>200</v>
      </c>
      <c r="E132" s="34">
        <f>E133</f>
        <v>0</v>
      </c>
      <c r="F132" s="34">
        <f t="shared" si="41"/>
        <v>0</v>
      </c>
      <c r="G132" s="34">
        <f t="shared" si="41"/>
        <v>0</v>
      </c>
    </row>
    <row r="133" spans="1:7" ht="15.75" hidden="1" thickBot="1" x14ac:dyDescent="0.3">
      <c r="A133" s="106" t="s">
        <v>56</v>
      </c>
      <c r="B133" s="187" t="s">
        <v>171</v>
      </c>
      <c r="C133" s="108" t="s">
        <v>176</v>
      </c>
      <c r="D133" s="103">
        <v>240</v>
      </c>
      <c r="E133" s="104"/>
      <c r="F133" s="104"/>
      <c r="G133" s="104"/>
    </row>
    <row r="134" spans="1:7" ht="15.75" thickBot="1" x14ac:dyDescent="0.3">
      <c r="A134" s="188" t="s">
        <v>23</v>
      </c>
      <c r="B134" s="135" t="s">
        <v>24</v>
      </c>
      <c r="C134" s="135"/>
      <c r="D134" s="135"/>
      <c r="E134" s="277">
        <f>E135</f>
        <v>960.1</v>
      </c>
      <c r="F134" s="277">
        <f t="shared" ref="F134:G135" si="42">F135</f>
        <v>61.900000000000006</v>
      </c>
      <c r="G134" s="277">
        <f t="shared" si="42"/>
        <v>53</v>
      </c>
    </row>
    <row r="135" spans="1:7" ht="15.75" thickBot="1" x14ac:dyDescent="0.3">
      <c r="A135" s="189" t="s">
        <v>138</v>
      </c>
      <c r="B135" s="138" t="s">
        <v>139</v>
      </c>
      <c r="C135" s="135"/>
      <c r="D135" s="135"/>
      <c r="E135" s="113">
        <f>E136</f>
        <v>960.1</v>
      </c>
      <c r="F135" s="113">
        <f t="shared" si="42"/>
        <v>61.900000000000006</v>
      </c>
      <c r="G135" s="113">
        <f t="shared" si="42"/>
        <v>53</v>
      </c>
    </row>
    <row r="136" spans="1:7" ht="30" x14ac:dyDescent="0.25">
      <c r="A136" s="93" t="s">
        <v>72</v>
      </c>
      <c r="B136" s="94" t="s">
        <v>139</v>
      </c>
      <c r="C136" s="142" t="s">
        <v>52</v>
      </c>
      <c r="D136" s="143"/>
      <c r="E136" s="38">
        <f>E137+E141</f>
        <v>960.1</v>
      </c>
      <c r="F136" s="38">
        <f t="shared" ref="F136:G136" si="43">F137+F141</f>
        <v>61.900000000000006</v>
      </c>
      <c r="G136" s="38">
        <f t="shared" si="43"/>
        <v>53</v>
      </c>
    </row>
    <row r="137" spans="1:7" x14ac:dyDescent="0.25">
      <c r="A137" s="84" t="s">
        <v>163</v>
      </c>
      <c r="B137" s="87" t="s">
        <v>139</v>
      </c>
      <c r="C137" s="144" t="s">
        <v>53</v>
      </c>
      <c r="D137" s="92"/>
      <c r="E137" s="34">
        <f>E138</f>
        <v>780.1</v>
      </c>
      <c r="F137" s="34">
        <f t="shared" ref="F137:G139" si="44">F138</f>
        <v>47.6</v>
      </c>
      <c r="G137" s="34">
        <f t="shared" si="44"/>
        <v>38.700000000000003</v>
      </c>
    </row>
    <row r="138" spans="1:7" ht="30" x14ac:dyDescent="0.25">
      <c r="A138" s="84" t="s">
        <v>54</v>
      </c>
      <c r="B138" s="87" t="s">
        <v>139</v>
      </c>
      <c r="C138" s="144" t="s">
        <v>55</v>
      </c>
      <c r="D138" s="92"/>
      <c r="E138" s="34">
        <f>E139</f>
        <v>780.1</v>
      </c>
      <c r="F138" s="34">
        <f t="shared" si="44"/>
        <v>47.6</v>
      </c>
      <c r="G138" s="34">
        <f t="shared" si="44"/>
        <v>38.700000000000003</v>
      </c>
    </row>
    <row r="139" spans="1:7" x14ac:dyDescent="0.25">
      <c r="A139" s="89" t="s">
        <v>41</v>
      </c>
      <c r="B139" s="87" t="s">
        <v>139</v>
      </c>
      <c r="C139" s="144" t="s">
        <v>55</v>
      </c>
      <c r="D139" s="92" t="s">
        <v>42</v>
      </c>
      <c r="E139" s="34">
        <f>E140</f>
        <v>780.1</v>
      </c>
      <c r="F139" s="34">
        <f t="shared" si="44"/>
        <v>47.6</v>
      </c>
      <c r="G139" s="34">
        <f t="shared" si="44"/>
        <v>38.700000000000003</v>
      </c>
    </row>
    <row r="140" spans="1:7" x14ac:dyDescent="0.25">
      <c r="A140" s="89" t="s">
        <v>56</v>
      </c>
      <c r="B140" s="87" t="s">
        <v>139</v>
      </c>
      <c r="C140" s="144" t="s">
        <v>55</v>
      </c>
      <c r="D140" s="92" t="s">
        <v>44</v>
      </c>
      <c r="E140" s="34">
        <v>780.1</v>
      </c>
      <c r="F140" s="34">
        <f>38.7+8.9</f>
        <v>47.6</v>
      </c>
      <c r="G140" s="34">
        <f>38.7</f>
        <v>38.700000000000003</v>
      </c>
    </row>
    <row r="141" spans="1:7" x14ac:dyDescent="0.25">
      <c r="A141" s="84" t="s">
        <v>164</v>
      </c>
      <c r="B141" s="87" t="s">
        <v>139</v>
      </c>
      <c r="C141" s="144" t="s">
        <v>57</v>
      </c>
      <c r="D141" s="92"/>
      <c r="E141" s="34">
        <f>E142</f>
        <v>180</v>
      </c>
      <c r="F141" s="34">
        <f t="shared" ref="F141:G143" si="45">F142</f>
        <v>14.3</v>
      </c>
      <c r="G141" s="34">
        <v>14.3</v>
      </c>
    </row>
    <row r="142" spans="1:7" ht="45" x14ac:dyDescent="0.25">
      <c r="A142" s="84" t="s">
        <v>58</v>
      </c>
      <c r="B142" s="87" t="s">
        <v>139</v>
      </c>
      <c r="C142" s="144" t="s">
        <v>59</v>
      </c>
      <c r="D142" s="92"/>
      <c r="E142" s="34">
        <f>E143</f>
        <v>180</v>
      </c>
      <c r="F142" s="34">
        <f t="shared" si="45"/>
        <v>14.3</v>
      </c>
      <c r="G142" s="34">
        <f t="shared" si="45"/>
        <v>14.3</v>
      </c>
    </row>
    <row r="143" spans="1:7" x14ac:dyDescent="0.25">
      <c r="A143" s="89" t="s">
        <v>60</v>
      </c>
      <c r="B143" s="87" t="s">
        <v>139</v>
      </c>
      <c r="C143" s="144" t="s">
        <v>59</v>
      </c>
      <c r="D143" s="92" t="s">
        <v>42</v>
      </c>
      <c r="E143" s="34">
        <f>E144</f>
        <v>180</v>
      </c>
      <c r="F143" s="34">
        <f t="shared" si="45"/>
        <v>14.3</v>
      </c>
      <c r="G143" s="34">
        <f t="shared" si="45"/>
        <v>14.3</v>
      </c>
    </row>
    <row r="144" spans="1:7" ht="15.75" thickBot="1" x14ac:dyDescent="0.3">
      <c r="A144" s="101" t="s">
        <v>56</v>
      </c>
      <c r="B144" s="109" t="s">
        <v>139</v>
      </c>
      <c r="C144" s="147" t="s">
        <v>59</v>
      </c>
      <c r="D144" s="103" t="s">
        <v>44</v>
      </c>
      <c r="E144" s="104">
        <v>180</v>
      </c>
      <c r="F144" s="104">
        <v>14.3</v>
      </c>
      <c r="G144" s="104">
        <v>14.3</v>
      </c>
    </row>
    <row r="145" spans="1:7" ht="15.75" thickBot="1" x14ac:dyDescent="0.3">
      <c r="A145" s="150" t="s">
        <v>25</v>
      </c>
      <c r="B145" s="152" t="s">
        <v>26</v>
      </c>
      <c r="C145" s="152"/>
      <c r="D145" s="152"/>
      <c r="E145" s="37">
        <f>E146</f>
        <v>377</v>
      </c>
      <c r="F145" s="37">
        <f t="shared" ref="F145:G149" si="46">F146</f>
        <v>20</v>
      </c>
      <c r="G145" s="37">
        <f t="shared" si="46"/>
        <v>20</v>
      </c>
    </row>
    <row r="146" spans="1:7" ht="15.75" thickBot="1" x14ac:dyDescent="0.3">
      <c r="A146" s="189" t="s">
        <v>140</v>
      </c>
      <c r="B146" s="140">
        <v>1102</v>
      </c>
      <c r="C146" s="140"/>
      <c r="D146" s="140"/>
      <c r="E146" s="31">
        <f>E147</f>
        <v>377</v>
      </c>
      <c r="F146" s="31">
        <f t="shared" si="46"/>
        <v>20</v>
      </c>
      <c r="G146" s="31">
        <f t="shared" si="46"/>
        <v>20</v>
      </c>
    </row>
    <row r="147" spans="1:7" ht="30" x14ac:dyDescent="0.25">
      <c r="A147" s="93" t="s">
        <v>73</v>
      </c>
      <c r="B147" s="190">
        <v>1102</v>
      </c>
      <c r="C147" s="143" t="s">
        <v>61</v>
      </c>
      <c r="D147" s="142"/>
      <c r="E147" s="32">
        <f>E148</f>
        <v>377</v>
      </c>
      <c r="F147" s="32">
        <f t="shared" si="46"/>
        <v>20</v>
      </c>
      <c r="G147" s="32">
        <f t="shared" si="46"/>
        <v>20</v>
      </c>
    </row>
    <row r="148" spans="1:7" ht="30" x14ac:dyDescent="0.25">
      <c r="A148" s="84" t="s">
        <v>62</v>
      </c>
      <c r="B148" s="144">
        <v>1102</v>
      </c>
      <c r="C148" s="92" t="s">
        <v>63</v>
      </c>
      <c r="D148" s="144"/>
      <c r="E148" s="33">
        <f>E149</f>
        <v>377</v>
      </c>
      <c r="F148" s="33">
        <f t="shared" si="46"/>
        <v>20</v>
      </c>
      <c r="G148" s="33">
        <f t="shared" si="46"/>
        <v>20</v>
      </c>
    </row>
    <row r="149" spans="1:7" x14ac:dyDescent="0.25">
      <c r="A149" s="89" t="s">
        <v>60</v>
      </c>
      <c r="B149" s="191">
        <v>1102</v>
      </c>
      <c r="C149" s="92" t="s">
        <v>63</v>
      </c>
      <c r="D149" s="144" t="s">
        <v>42</v>
      </c>
      <c r="E149" s="33">
        <f>E150</f>
        <v>377</v>
      </c>
      <c r="F149" s="33">
        <f t="shared" si="46"/>
        <v>20</v>
      </c>
      <c r="G149" s="33">
        <f t="shared" si="46"/>
        <v>20</v>
      </c>
    </row>
    <row r="150" spans="1:7" ht="15.75" thickBot="1" x14ac:dyDescent="0.3">
      <c r="A150" s="150" t="s">
        <v>56</v>
      </c>
      <c r="B150" s="192">
        <v>1102</v>
      </c>
      <c r="C150" s="151" t="s">
        <v>63</v>
      </c>
      <c r="D150" s="152" t="s">
        <v>44</v>
      </c>
      <c r="E150" s="193">
        <v>377</v>
      </c>
      <c r="F150" s="193">
        <v>20</v>
      </c>
      <c r="G150" s="193">
        <v>20</v>
      </c>
    </row>
    <row r="151" spans="1:7" ht="15.75" thickBot="1" x14ac:dyDescent="0.3">
      <c r="A151" s="134" t="s">
        <v>27</v>
      </c>
      <c r="B151" s="135" t="s">
        <v>28</v>
      </c>
      <c r="C151" s="135"/>
      <c r="D151" s="135"/>
      <c r="E151" s="113">
        <f t="shared" ref="E151:G155" si="47">E152</f>
        <v>150</v>
      </c>
      <c r="F151" s="113">
        <f t="shared" si="47"/>
        <v>7.5</v>
      </c>
      <c r="G151" s="113">
        <f t="shared" si="47"/>
        <v>7.5</v>
      </c>
    </row>
    <row r="152" spans="1:7" ht="15.75" thickBot="1" x14ac:dyDescent="0.3">
      <c r="A152" s="194" t="s">
        <v>29</v>
      </c>
      <c r="B152" s="141" t="s">
        <v>30</v>
      </c>
      <c r="C152" s="141"/>
      <c r="D152" s="141"/>
      <c r="E152" s="31">
        <f t="shared" si="47"/>
        <v>150</v>
      </c>
      <c r="F152" s="31">
        <f t="shared" si="47"/>
        <v>7.5</v>
      </c>
      <c r="G152" s="31">
        <f t="shared" si="47"/>
        <v>7.5</v>
      </c>
    </row>
    <row r="153" spans="1:7" ht="45" x14ac:dyDescent="0.25">
      <c r="A153" s="93" t="s">
        <v>74</v>
      </c>
      <c r="B153" s="143" t="s">
        <v>64</v>
      </c>
      <c r="C153" s="142" t="s">
        <v>65</v>
      </c>
      <c r="D153" s="143"/>
      <c r="E153" s="38">
        <f>E154</f>
        <v>150</v>
      </c>
      <c r="F153" s="38">
        <f t="shared" si="47"/>
        <v>7.5</v>
      </c>
      <c r="G153" s="38">
        <f t="shared" si="47"/>
        <v>7.5</v>
      </c>
    </row>
    <row r="154" spans="1:7" ht="30" x14ac:dyDescent="0.25">
      <c r="A154" s="84" t="s">
        <v>66</v>
      </c>
      <c r="B154" s="92" t="s">
        <v>64</v>
      </c>
      <c r="C154" s="144" t="s">
        <v>84</v>
      </c>
      <c r="D154" s="92"/>
      <c r="E154" s="34">
        <f t="shared" si="47"/>
        <v>150</v>
      </c>
      <c r="F154" s="34">
        <f t="shared" si="47"/>
        <v>7.5</v>
      </c>
      <c r="G154" s="34">
        <f t="shared" si="47"/>
        <v>7.5</v>
      </c>
    </row>
    <row r="155" spans="1:7" x14ac:dyDescent="0.25">
      <c r="A155" s="89" t="s">
        <v>60</v>
      </c>
      <c r="B155" s="92" t="s">
        <v>64</v>
      </c>
      <c r="C155" s="144" t="s">
        <v>84</v>
      </c>
      <c r="D155" s="92" t="s">
        <v>42</v>
      </c>
      <c r="E155" s="34">
        <f t="shared" si="47"/>
        <v>150</v>
      </c>
      <c r="F155" s="34">
        <f t="shared" si="47"/>
        <v>7.5</v>
      </c>
      <c r="G155" s="34">
        <f t="shared" si="47"/>
        <v>7.5</v>
      </c>
    </row>
    <row r="156" spans="1:7" ht="15.75" thickBot="1" x14ac:dyDescent="0.3">
      <c r="A156" s="101" t="s">
        <v>56</v>
      </c>
      <c r="B156" s="103" t="s">
        <v>64</v>
      </c>
      <c r="C156" s="147" t="s">
        <v>84</v>
      </c>
      <c r="D156" s="103" t="s">
        <v>44</v>
      </c>
      <c r="E156" s="104">
        <v>150</v>
      </c>
      <c r="F156" s="104">
        <v>7.5</v>
      </c>
      <c r="G156" s="104">
        <v>7.5</v>
      </c>
    </row>
    <row r="157" spans="1:7" ht="15.75" thickBot="1" x14ac:dyDescent="0.3">
      <c r="A157" s="343" t="s">
        <v>270</v>
      </c>
      <c r="B157" s="344"/>
      <c r="C157" s="344"/>
      <c r="D157" s="345"/>
      <c r="E157" s="113">
        <f>E151+E145+E134+E72+E56+E15+E128+E83+E40</f>
        <v>36878.1</v>
      </c>
      <c r="F157" s="113">
        <f t="shared" ref="F157:G157" si="48">F151+F145+F134+F72+F56+F15+F128+F83+F40</f>
        <v>37022.199999999997</v>
      </c>
      <c r="G157" s="113">
        <f t="shared" si="48"/>
        <v>38494.700000000004</v>
      </c>
    </row>
    <row r="158" spans="1:7" x14ac:dyDescent="0.25">
      <c r="E158" s="280"/>
    </row>
    <row r="159" spans="1:7" x14ac:dyDescent="0.25">
      <c r="A159" s="341" t="str">
        <f>'Приложение 3 (2)'!A158:H158</f>
        <v>Глава города Инкермана                                                                                                      Р.И.Демченко</v>
      </c>
      <c r="B159" s="341"/>
      <c r="C159" s="341"/>
      <c r="D159" s="341"/>
      <c r="E159" s="341"/>
      <c r="F159" s="341"/>
      <c r="G159" s="341"/>
    </row>
  </sheetData>
  <mergeCells count="10">
    <mergeCell ref="A159:G159"/>
    <mergeCell ref="A1:G1"/>
    <mergeCell ref="A157:D157"/>
    <mergeCell ref="A9:G9"/>
    <mergeCell ref="A4:E4"/>
    <mergeCell ref="A10:E10"/>
    <mergeCell ref="C6:D6"/>
    <mergeCell ref="A11:G11"/>
    <mergeCell ref="A5:G5"/>
    <mergeCell ref="A3:G3"/>
  </mergeCells>
  <pageMargins left="0.25" right="0.25" top="0.75" bottom="0.75" header="0.3" footer="0.3"/>
  <pageSetup paperSize="9" scale="61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4"/>
  <sheetViews>
    <sheetView workbookViewId="0">
      <selection activeCell="A8" sqref="A8:E8"/>
    </sheetView>
  </sheetViews>
  <sheetFormatPr defaultRowHeight="15" x14ac:dyDescent="0.25"/>
  <cols>
    <col min="1" max="1" width="24.85546875" style="24" customWidth="1"/>
    <col min="2" max="2" width="53.140625" style="24" customWidth="1"/>
    <col min="3" max="3" width="9.28515625" style="24" customWidth="1"/>
    <col min="4" max="4" width="9.140625" style="24" customWidth="1"/>
    <col min="5" max="5" width="9" style="24" customWidth="1"/>
    <col min="6" max="16384" width="9.140625" style="24"/>
  </cols>
  <sheetData>
    <row r="1" spans="1:5" x14ac:dyDescent="0.25">
      <c r="C1" s="224"/>
    </row>
    <row r="2" spans="1:5" x14ac:dyDescent="0.25">
      <c r="A2" s="342" t="s">
        <v>272</v>
      </c>
      <c r="B2" s="342"/>
      <c r="C2" s="342"/>
      <c r="D2" s="342"/>
      <c r="E2" s="342"/>
    </row>
    <row r="4" spans="1:5" x14ac:dyDescent="0.25">
      <c r="A4" s="342" t="str">
        <f>'Приложение 4 (2)'!A3:G3</f>
        <v xml:space="preserve">к решению Инкерманского городского Совета от 29.12.2017 г. № 14/__ </v>
      </c>
      <c r="B4" s="342"/>
      <c r="C4" s="342"/>
      <c r="D4" s="342"/>
      <c r="E4" s="342"/>
    </row>
    <row r="5" spans="1:5" x14ac:dyDescent="0.25">
      <c r="A5" s="342" t="str">
        <f>'Приложение 4 (2)'!A5:G5</f>
        <v>"О бюджете города Инкермана на 2018-2020 годы"</v>
      </c>
      <c r="B5" s="342"/>
      <c r="C5" s="342"/>
      <c r="D5" s="342"/>
      <c r="E5" s="342"/>
    </row>
    <row r="6" spans="1:5" x14ac:dyDescent="0.25">
      <c r="A6" s="342"/>
      <c r="B6" s="351"/>
      <c r="C6" s="351"/>
    </row>
    <row r="8" spans="1:5" x14ac:dyDescent="0.25">
      <c r="A8" s="348" t="s">
        <v>273</v>
      </c>
      <c r="B8" s="348"/>
      <c r="C8" s="348"/>
      <c r="D8" s="348"/>
      <c r="E8" s="348"/>
    </row>
    <row r="9" spans="1:5" x14ac:dyDescent="0.25">
      <c r="A9" s="348" t="s">
        <v>316</v>
      </c>
      <c r="B9" s="348"/>
      <c r="C9" s="348"/>
      <c r="D9" s="348"/>
      <c r="E9" s="348"/>
    </row>
    <row r="10" spans="1:5" x14ac:dyDescent="0.25">
      <c r="A10" s="47"/>
    </row>
    <row r="12" spans="1:5" x14ac:dyDescent="0.25">
      <c r="A12" s="352" t="s">
        <v>274</v>
      </c>
      <c r="B12" s="352"/>
      <c r="C12" s="352"/>
      <c r="D12" s="352"/>
      <c r="E12" s="352"/>
    </row>
    <row r="13" spans="1:5" ht="52.5" customHeight="1" x14ac:dyDescent="0.25">
      <c r="A13" s="59" t="s">
        <v>275</v>
      </c>
      <c r="B13" s="59" t="s">
        <v>276</v>
      </c>
      <c r="C13" s="69" t="s">
        <v>319</v>
      </c>
      <c r="D13" s="69" t="s">
        <v>320</v>
      </c>
      <c r="E13" s="69" t="s">
        <v>321</v>
      </c>
    </row>
    <row r="14" spans="1:5" ht="28.5" x14ac:dyDescent="0.25">
      <c r="A14" s="239" t="s">
        <v>277</v>
      </c>
      <c r="B14" s="240" t="s">
        <v>278</v>
      </c>
      <c r="C14" s="59" t="s">
        <v>279</v>
      </c>
      <c r="D14" s="59" t="s">
        <v>279</v>
      </c>
      <c r="E14" s="59" t="s">
        <v>279</v>
      </c>
    </row>
    <row r="15" spans="1:5" x14ac:dyDescent="0.25">
      <c r="A15" s="241"/>
      <c r="B15" s="242" t="s">
        <v>280</v>
      </c>
      <c r="C15" s="243"/>
      <c r="D15" s="243"/>
      <c r="E15" s="243"/>
    </row>
    <row r="16" spans="1:5" ht="30" x14ac:dyDescent="0.25">
      <c r="A16" s="241" t="s">
        <v>281</v>
      </c>
      <c r="B16" s="240" t="s">
        <v>282</v>
      </c>
      <c r="C16" s="59" t="s">
        <v>283</v>
      </c>
      <c r="D16" s="59" t="s">
        <v>283</v>
      </c>
      <c r="E16" s="59" t="s">
        <v>283</v>
      </c>
    </row>
    <row r="17" spans="1:5" ht="47.25" customHeight="1" x14ac:dyDescent="0.25">
      <c r="A17" s="239" t="s">
        <v>284</v>
      </c>
      <c r="B17" s="244" t="s">
        <v>285</v>
      </c>
      <c r="C17" s="59" t="s">
        <v>283</v>
      </c>
      <c r="D17" s="59" t="s">
        <v>283</v>
      </c>
      <c r="E17" s="59" t="s">
        <v>283</v>
      </c>
    </row>
    <row r="18" spans="1:5" ht="37.5" customHeight="1" x14ac:dyDescent="0.25">
      <c r="A18" s="241" t="s">
        <v>286</v>
      </c>
      <c r="B18" s="240" t="s">
        <v>287</v>
      </c>
      <c r="C18" s="59" t="s">
        <v>283</v>
      </c>
      <c r="D18" s="59" t="s">
        <v>283</v>
      </c>
      <c r="E18" s="59" t="s">
        <v>283</v>
      </c>
    </row>
    <row r="22" spans="1:5" x14ac:dyDescent="0.25">
      <c r="A22" s="30"/>
    </row>
    <row r="24" spans="1:5" x14ac:dyDescent="0.25">
      <c r="A24" s="341" t="str">
        <f>'Приложение 3 (2)'!A158:F158</f>
        <v>Глава города Инкермана                                                                                                      Р.И.Демченко</v>
      </c>
      <c r="B24" s="341"/>
      <c r="C24" s="341"/>
      <c r="D24" s="341"/>
      <c r="E24" s="341"/>
    </row>
  </sheetData>
  <mergeCells count="8">
    <mergeCell ref="A24:E24"/>
    <mergeCell ref="A6:C6"/>
    <mergeCell ref="A2:E2"/>
    <mergeCell ref="A12:E12"/>
    <mergeCell ref="A9:E9"/>
    <mergeCell ref="A8:E8"/>
    <mergeCell ref="A5:E5"/>
    <mergeCell ref="A4:E4"/>
  </mergeCells>
  <pageMargins left="0.7" right="0.7" top="0.75" bottom="0.75" header="0.3" footer="0.3"/>
  <pageSetup paperSize="9" scale="84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3"/>
  <sheetViews>
    <sheetView workbookViewId="0">
      <selection activeCell="A24" sqref="A24"/>
    </sheetView>
  </sheetViews>
  <sheetFormatPr defaultRowHeight="15" x14ac:dyDescent="0.25"/>
  <cols>
    <col min="1" max="1" width="12.7109375" style="24" customWidth="1"/>
    <col min="2" max="2" width="53.140625" style="24" customWidth="1"/>
    <col min="3" max="3" width="43.5703125" style="24" customWidth="1"/>
    <col min="4" max="16384" width="9.140625" style="24"/>
  </cols>
  <sheetData>
    <row r="1" spans="1:3" x14ac:dyDescent="0.25">
      <c r="C1" s="224"/>
    </row>
    <row r="2" spans="1:3" x14ac:dyDescent="0.25">
      <c r="A2" s="342" t="s">
        <v>288</v>
      </c>
      <c r="B2" s="359"/>
      <c r="C2" s="359"/>
    </row>
    <row r="4" spans="1:3" x14ac:dyDescent="0.25">
      <c r="A4" s="342" t="str">
        <f>'Приложение 5 (2)'!A4:C4</f>
        <v xml:space="preserve">к решению Инкерманского городского Совета от 29.12.2017 г. № 14/__ </v>
      </c>
      <c r="B4" s="359"/>
      <c r="C4" s="359"/>
    </row>
    <row r="5" spans="1:3" x14ac:dyDescent="0.25">
      <c r="A5" s="342" t="str">
        <f>'Приложение 5 (2)'!A5:C5</f>
        <v>"О бюджете города Инкермана на 2018-2020 годы"</v>
      </c>
      <c r="B5" s="359"/>
      <c r="C5" s="359"/>
    </row>
    <row r="6" spans="1:3" x14ac:dyDescent="0.25">
      <c r="A6" s="342"/>
      <c r="B6" s="359"/>
      <c r="C6" s="359"/>
    </row>
    <row r="8" spans="1:3" s="225" customFormat="1" ht="15.75" x14ac:dyDescent="0.25">
      <c r="A8" s="354" t="s">
        <v>289</v>
      </c>
      <c r="B8" s="354"/>
      <c r="C8" s="354"/>
    </row>
    <row r="9" spans="1:3" s="225" customFormat="1" ht="15.75" x14ac:dyDescent="0.25"/>
    <row r="10" spans="1:3" s="225" customFormat="1" ht="15.75" x14ac:dyDescent="0.25">
      <c r="A10" s="354" t="s">
        <v>290</v>
      </c>
      <c r="B10" s="354"/>
      <c r="C10" s="354"/>
    </row>
    <row r="11" spans="1:3" s="225" customFormat="1" ht="15.75" x14ac:dyDescent="0.25">
      <c r="A11" s="353" t="s">
        <v>317</v>
      </c>
      <c r="B11" s="354"/>
      <c r="C11" s="354"/>
    </row>
    <row r="12" spans="1:3" s="225" customFormat="1" ht="16.5" thickBot="1" x14ac:dyDescent="0.3"/>
    <row r="13" spans="1:3" s="225" customFormat="1" ht="16.5" customHeight="1" thickBot="1" x14ac:dyDescent="0.3">
      <c r="A13" s="355" t="s">
        <v>291</v>
      </c>
      <c r="B13" s="356"/>
      <c r="C13" s="226"/>
    </row>
    <row r="14" spans="1:3" s="229" customFormat="1" ht="63.75" thickBot="1" x14ac:dyDescent="0.25">
      <c r="A14" s="227" t="s">
        <v>292</v>
      </c>
      <c r="B14" s="228" t="s">
        <v>293</v>
      </c>
      <c r="C14" s="228" t="s">
        <v>294</v>
      </c>
    </row>
    <row r="15" spans="1:3" s="231" customFormat="1" ht="48" customHeight="1" thickBot="1" x14ac:dyDescent="0.3">
      <c r="A15" s="230">
        <v>940</v>
      </c>
      <c r="B15" s="357" t="s">
        <v>295</v>
      </c>
      <c r="C15" s="358"/>
    </row>
    <row r="16" spans="1:3" s="225" customFormat="1" ht="64.5" customHeight="1" thickBot="1" x14ac:dyDescent="0.3">
      <c r="A16" s="232">
        <v>940</v>
      </c>
      <c r="B16" s="233" t="s">
        <v>286</v>
      </c>
      <c r="C16" s="234" t="s">
        <v>287</v>
      </c>
    </row>
    <row r="17" spans="1:3" s="225" customFormat="1" ht="15.75" x14ac:dyDescent="0.25"/>
    <row r="18" spans="1:3" s="225" customFormat="1" ht="15.75" x14ac:dyDescent="0.25"/>
    <row r="19" spans="1:3" s="225" customFormat="1" ht="57" customHeight="1" x14ac:dyDescent="0.25">
      <c r="A19" s="235"/>
    </row>
    <row r="20" spans="1:3" s="225" customFormat="1" ht="15.75" x14ac:dyDescent="0.25"/>
    <row r="23" spans="1:3" x14ac:dyDescent="0.25">
      <c r="A23" s="341" t="str">
        <f>'Приложение 5 (2)'!A24:E24</f>
        <v>Глава города Инкермана                                                                                                      Р.И.Демченко</v>
      </c>
      <c r="B23" s="341"/>
      <c r="C23" s="341"/>
    </row>
  </sheetData>
  <mergeCells count="10">
    <mergeCell ref="A11:C11"/>
    <mergeCell ref="A13:B13"/>
    <mergeCell ref="B15:C15"/>
    <mergeCell ref="A23:C23"/>
    <mergeCell ref="A2:C2"/>
    <mergeCell ref="A4:C4"/>
    <mergeCell ref="A5:C5"/>
    <mergeCell ref="A6:C6"/>
    <mergeCell ref="A8:C8"/>
    <mergeCell ref="A10:C10"/>
  </mergeCells>
  <pageMargins left="0.7" right="0.7" top="0.75" bottom="0.75" header="0.3" footer="0.3"/>
  <pageSetup paperSize="9" scale="81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9"/>
  <sheetViews>
    <sheetView workbookViewId="0">
      <selection activeCell="A29" sqref="A29:E29"/>
    </sheetView>
  </sheetViews>
  <sheetFormatPr defaultRowHeight="15" x14ac:dyDescent="0.25"/>
  <cols>
    <col min="1" max="1" width="12.7109375" style="24" customWidth="1"/>
    <col min="2" max="2" width="67.5703125" style="24" customWidth="1"/>
    <col min="3" max="3" width="12.28515625" style="24" customWidth="1"/>
    <col min="4" max="4" width="10.7109375" style="24" customWidth="1"/>
    <col min="5" max="5" width="10.5703125" style="24" customWidth="1"/>
    <col min="6" max="16384" width="9.140625" style="24"/>
  </cols>
  <sheetData>
    <row r="1" spans="1:5" x14ac:dyDescent="0.25">
      <c r="C1" s="224"/>
    </row>
    <row r="2" spans="1:5" x14ac:dyDescent="0.25">
      <c r="A2" s="342" t="s">
        <v>296</v>
      </c>
      <c r="B2" s="342"/>
      <c r="C2" s="342"/>
      <c r="D2" s="342"/>
      <c r="E2" s="342"/>
    </row>
    <row r="4" spans="1:5" x14ac:dyDescent="0.25">
      <c r="A4" s="342" t="str">
        <f>'Приложение 6'!A4:C4</f>
        <v xml:space="preserve">к решению Инкерманского городского Совета от 29.12.2017 г. № 14/__ </v>
      </c>
      <c r="B4" s="342"/>
      <c r="C4" s="342"/>
      <c r="D4" s="342"/>
      <c r="E4" s="342"/>
    </row>
    <row r="5" spans="1:5" x14ac:dyDescent="0.25">
      <c r="A5" s="342" t="str">
        <f>'Приложение 6'!A5:C5</f>
        <v>"О бюджете города Инкермана на 2018-2020 годы"</v>
      </c>
      <c r="B5" s="342"/>
      <c r="C5" s="342"/>
      <c r="D5" s="342"/>
      <c r="E5" s="342"/>
    </row>
    <row r="6" spans="1:5" x14ac:dyDescent="0.25">
      <c r="A6" s="342"/>
      <c r="B6" s="359"/>
      <c r="C6" s="359"/>
    </row>
    <row r="8" spans="1:5" s="225" customFormat="1" ht="15.75" x14ac:dyDescent="0.25"/>
    <row r="10" spans="1:5" s="225" customFormat="1" ht="15.75" x14ac:dyDescent="0.25"/>
    <row r="11" spans="1:5" s="236" customFormat="1" ht="18.75" x14ac:dyDescent="0.3">
      <c r="A11" s="363" t="s">
        <v>318</v>
      </c>
      <c r="B11" s="363"/>
      <c r="C11" s="363"/>
      <c r="D11" s="363"/>
      <c r="E11" s="363"/>
    </row>
    <row r="12" spans="1:5" s="225" customFormat="1" ht="15.75" x14ac:dyDescent="0.25">
      <c r="A12" s="237"/>
      <c r="B12" s="238"/>
      <c r="C12" s="238"/>
    </row>
    <row r="13" spans="1:5" s="225" customFormat="1" ht="15.75" x14ac:dyDescent="0.25">
      <c r="A13" s="238"/>
      <c r="B13" s="238"/>
      <c r="C13" s="238"/>
    </row>
    <row r="14" spans="1:5" s="225" customFormat="1" ht="15.75" x14ac:dyDescent="0.25">
      <c r="A14" s="364" t="s">
        <v>297</v>
      </c>
      <c r="B14" s="364"/>
      <c r="C14" s="364"/>
      <c r="D14" s="364"/>
      <c r="E14" s="364"/>
    </row>
    <row r="15" spans="1:5" s="235" customFormat="1" ht="15.75" x14ac:dyDescent="0.25">
      <c r="A15" s="256" t="s">
        <v>298</v>
      </c>
      <c r="B15" s="254" t="s">
        <v>299</v>
      </c>
      <c r="C15" s="255">
        <v>2018</v>
      </c>
      <c r="D15" s="255">
        <v>2019</v>
      </c>
      <c r="E15" s="255">
        <v>2020</v>
      </c>
    </row>
    <row r="16" spans="1:5" s="225" customFormat="1" ht="47.25" x14ac:dyDescent="0.25">
      <c r="A16" s="361" t="s">
        <v>300</v>
      </c>
      <c r="B16" s="246" t="s">
        <v>301</v>
      </c>
      <c r="C16" s="247" t="s">
        <v>302</v>
      </c>
      <c r="D16" s="247" t="s">
        <v>302</v>
      </c>
      <c r="E16" s="247" t="s">
        <v>302</v>
      </c>
    </row>
    <row r="17" spans="1:5" s="225" customFormat="1" ht="15.75" x14ac:dyDescent="0.25">
      <c r="A17" s="361"/>
      <c r="B17" s="248" t="s">
        <v>303</v>
      </c>
      <c r="C17" s="249"/>
      <c r="D17" s="249"/>
      <c r="E17" s="249"/>
    </row>
    <row r="18" spans="1:5" s="225" customFormat="1" ht="15.75" x14ac:dyDescent="0.25">
      <c r="A18" s="245"/>
      <c r="B18" s="250" t="s">
        <v>304</v>
      </c>
      <c r="C18" s="247" t="s">
        <v>305</v>
      </c>
      <c r="D18" s="247" t="s">
        <v>305</v>
      </c>
      <c r="E18" s="247" t="s">
        <v>305</v>
      </c>
    </row>
    <row r="19" spans="1:5" s="225" customFormat="1" ht="15.75" x14ac:dyDescent="0.25">
      <c r="A19" s="245"/>
      <c r="B19" s="251" t="s">
        <v>306</v>
      </c>
      <c r="C19" s="252" t="s">
        <v>305</v>
      </c>
      <c r="D19" s="252" t="s">
        <v>305</v>
      </c>
      <c r="E19" s="252" t="s">
        <v>305</v>
      </c>
    </row>
    <row r="20" spans="1:5" s="225" customFormat="1" ht="31.5" x14ac:dyDescent="0.25">
      <c r="A20" s="247" t="s">
        <v>307</v>
      </c>
      <c r="B20" s="246" t="s">
        <v>308</v>
      </c>
      <c r="C20" s="247" t="s">
        <v>302</v>
      </c>
      <c r="D20" s="247" t="s">
        <v>302</v>
      </c>
      <c r="E20" s="247" t="s">
        <v>302</v>
      </c>
    </row>
    <row r="21" spans="1:5" s="225" customFormat="1" ht="47.25" x14ac:dyDescent="0.25">
      <c r="A21" s="247" t="s">
        <v>309</v>
      </c>
      <c r="B21" s="246" t="s">
        <v>310</v>
      </c>
      <c r="C21" s="247" t="s">
        <v>302</v>
      </c>
      <c r="D21" s="247" t="s">
        <v>302</v>
      </c>
      <c r="E21" s="247" t="s">
        <v>302</v>
      </c>
    </row>
    <row r="22" spans="1:5" s="225" customFormat="1" ht="31.5" x14ac:dyDescent="0.25">
      <c r="A22" s="362" t="s">
        <v>311</v>
      </c>
      <c r="B22" s="246" t="s">
        <v>312</v>
      </c>
      <c r="C22" s="247" t="s">
        <v>302</v>
      </c>
      <c r="D22" s="247" t="s">
        <v>302</v>
      </c>
      <c r="E22" s="247" t="s">
        <v>302</v>
      </c>
    </row>
    <row r="23" spans="1:5" s="225" customFormat="1" ht="15.75" x14ac:dyDescent="0.25">
      <c r="A23" s="362"/>
      <c r="B23" s="248" t="s">
        <v>303</v>
      </c>
      <c r="C23" s="253"/>
      <c r="D23" s="253"/>
      <c r="E23" s="253"/>
    </row>
    <row r="24" spans="1:5" s="225" customFormat="1" ht="15.75" x14ac:dyDescent="0.25">
      <c r="A24" s="362"/>
      <c r="B24" s="250" t="s">
        <v>304</v>
      </c>
      <c r="C24" s="247" t="s">
        <v>305</v>
      </c>
      <c r="D24" s="247" t="s">
        <v>305</v>
      </c>
      <c r="E24" s="247" t="s">
        <v>305</v>
      </c>
    </row>
    <row r="25" spans="1:5" s="225" customFormat="1" ht="15.75" x14ac:dyDescent="0.25">
      <c r="A25" s="362"/>
      <c r="B25" s="251" t="s">
        <v>306</v>
      </c>
      <c r="C25" s="252" t="s">
        <v>305</v>
      </c>
      <c r="D25" s="252" t="s">
        <v>305</v>
      </c>
      <c r="E25" s="252" t="s">
        <v>305</v>
      </c>
    </row>
    <row r="26" spans="1:5" s="225" customFormat="1" ht="31.5" x14ac:dyDescent="0.25">
      <c r="A26" s="247" t="s">
        <v>313</v>
      </c>
      <c r="B26" s="250" t="s">
        <v>314</v>
      </c>
      <c r="C26" s="247" t="s">
        <v>302</v>
      </c>
      <c r="D26" s="247" t="s">
        <v>302</v>
      </c>
      <c r="E26" s="247" t="s">
        <v>302</v>
      </c>
    </row>
    <row r="27" spans="1:5" s="225" customFormat="1" ht="15.75" x14ac:dyDescent="0.25"/>
    <row r="28" spans="1:5" s="225" customFormat="1" ht="15.75" x14ac:dyDescent="0.25"/>
    <row r="29" spans="1:5" s="225" customFormat="1" ht="57" customHeight="1" x14ac:dyDescent="0.25">
      <c r="A29" s="360" t="str">
        <f>'Приложение 6'!A23:C23</f>
        <v>Глава города Инкермана                                                                                                      Р.И.Демченко</v>
      </c>
      <c r="B29" s="360"/>
      <c r="C29" s="360"/>
      <c r="D29" s="360"/>
      <c r="E29" s="360"/>
    </row>
  </sheetData>
  <mergeCells count="9">
    <mergeCell ref="A29:E29"/>
    <mergeCell ref="A6:C6"/>
    <mergeCell ref="A5:E5"/>
    <mergeCell ref="A4:E4"/>
    <mergeCell ref="A2:E2"/>
    <mergeCell ref="A16:A17"/>
    <mergeCell ref="A22:A25"/>
    <mergeCell ref="A11:E11"/>
    <mergeCell ref="A14:E14"/>
  </mergeCells>
  <pageMargins left="0.7" right="0.7" top="0.75" bottom="0.75" header="0.3" footer="0.3"/>
  <pageSetup paperSize="9" scale="78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4"/>
  <sheetViews>
    <sheetView tabSelected="1" topLeftCell="B1" workbookViewId="0">
      <selection activeCell="M77" sqref="M77"/>
    </sheetView>
  </sheetViews>
  <sheetFormatPr defaultRowHeight="15" x14ac:dyDescent="0.25"/>
  <cols>
    <col min="1" max="1" width="0" style="5" hidden="1" customWidth="1"/>
    <col min="2" max="2" width="60.140625" style="5" customWidth="1"/>
    <col min="3" max="3" width="19.42578125" style="5" customWidth="1"/>
    <col min="4" max="4" width="13" style="5" customWidth="1"/>
    <col min="5" max="5" width="13.85546875" style="5" customWidth="1"/>
    <col min="6" max="6" width="14.7109375" style="5" customWidth="1"/>
    <col min="7" max="7" width="12" style="5" customWidth="1"/>
    <col min="8" max="16384" width="9.140625" style="5"/>
  </cols>
  <sheetData>
    <row r="1" spans="1:7" x14ac:dyDescent="0.25">
      <c r="E1" s="7"/>
    </row>
    <row r="2" spans="1:7" x14ac:dyDescent="0.25">
      <c r="A2" s="371" t="s">
        <v>315</v>
      </c>
      <c r="B2" s="371"/>
      <c r="C2" s="371"/>
      <c r="D2" s="371"/>
      <c r="E2" s="371"/>
      <c r="F2" s="371"/>
      <c r="G2" s="371"/>
    </row>
    <row r="4" spans="1:7" x14ac:dyDescent="0.25">
      <c r="A4" s="370" t="str">
        <f>'Приложение 4 (2)'!A3:E3</f>
        <v xml:space="preserve">к решению Инкерманского городского Совета от 29.12.2017 г. № 14/__ </v>
      </c>
      <c r="B4" s="370"/>
      <c r="C4" s="370"/>
      <c r="D4" s="370"/>
      <c r="E4" s="370"/>
      <c r="F4" s="370"/>
      <c r="G4" s="370"/>
    </row>
    <row r="5" spans="1:7" hidden="1" x14ac:dyDescent="0.25">
      <c r="A5" s="370">
        <f>'Приложение 4 (2)'!A4:E4</f>
        <v>0</v>
      </c>
      <c r="B5" s="370"/>
      <c r="C5" s="370"/>
      <c r="D5" s="307"/>
      <c r="E5" s="370"/>
    </row>
    <row r="6" spans="1:7" x14ac:dyDescent="0.25">
      <c r="A6" s="370" t="str">
        <f>'Приложение 4 (2)'!A5:E5</f>
        <v>"О бюджете города Инкермана на 2018-2020 годы"</v>
      </c>
      <c r="B6" s="370"/>
      <c r="C6" s="370"/>
      <c r="D6" s="370"/>
      <c r="E6" s="370"/>
      <c r="F6" s="370"/>
      <c r="G6" s="370"/>
    </row>
    <row r="8" spans="1:7" ht="63" customHeight="1" x14ac:dyDescent="0.25">
      <c r="B8" s="373" t="s">
        <v>322</v>
      </c>
      <c r="C8" s="373"/>
      <c r="D8" s="373"/>
      <c r="E8" s="373"/>
      <c r="F8" s="373"/>
      <c r="G8" s="373"/>
    </row>
    <row r="9" spans="1:7" x14ac:dyDescent="0.25">
      <c r="A9" s="372" t="s">
        <v>323</v>
      </c>
      <c r="B9" s="307"/>
      <c r="C9" s="307"/>
      <c r="D9" s="307"/>
      <c r="E9" s="307"/>
      <c r="F9" s="307"/>
      <c r="G9" s="307"/>
    </row>
    <row r="10" spans="1:7" ht="33" customHeight="1" x14ac:dyDescent="0.25">
      <c r="A10" s="65"/>
      <c r="B10" s="62" t="s">
        <v>10</v>
      </c>
      <c r="C10" s="257" t="s">
        <v>76</v>
      </c>
      <c r="D10" s="222" t="s">
        <v>194</v>
      </c>
      <c r="E10" s="69" t="s">
        <v>319</v>
      </c>
      <c r="F10" s="69" t="s">
        <v>320</v>
      </c>
      <c r="G10" s="69" t="s">
        <v>321</v>
      </c>
    </row>
    <row r="11" spans="1:7" ht="46.5" customHeight="1" x14ac:dyDescent="0.25">
      <c r="A11" s="65"/>
      <c r="B11" s="259" t="s">
        <v>262</v>
      </c>
      <c r="C11" s="199" t="s">
        <v>264</v>
      </c>
      <c r="D11" s="222"/>
      <c r="E11" s="260">
        <f>E12</f>
        <v>105.8</v>
      </c>
      <c r="F11" s="260">
        <f t="shared" ref="F11:G12" si="0">F12</f>
        <v>105.8</v>
      </c>
      <c r="G11" s="260">
        <f t="shared" si="0"/>
        <v>105.8</v>
      </c>
    </row>
    <row r="12" spans="1:7" ht="45.75" customHeight="1" x14ac:dyDescent="0.25">
      <c r="A12" s="65"/>
      <c r="B12" s="261" t="s">
        <v>263</v>
      </c>
      <c r="C12" s="196" t="s">
        <v>331</v>
      </c>
      <c r="D12" s="222"/>
      <c r="E12" s="223">
        <f>E13</f>
        <v>105.8</v>
      </c>
      <c r="F12" s="223">
        <f t="shared" si="0"/>
        <v>105.8</v>
      </c>
      <c r="G12" s="223">
        <f t="shared" si="0"/>
        <v>105.8</v>
      </c>
    </row>
    <row r="13" spans="1:7" ht="33" customHeight="1" x14ac:dyDescent="0.25">
      <c r="A13" s="65"/>
      <c r="B13" s="261" t="s">
        <v>56</v>
      </c>
      <c r="C13" s="196" t="s">
        <v>331</v>
      </c>
      <c r="D13" s="60">
        <v>240</v>
      </c>
      <c r="E13" s="223">
        <v>105.8</v>
      </c>
      <c r="F13" s="223">
        <v>105.8</v>
      </c>
      <c r="G13" s="223">
        <v>105.8</v>
      </c>
    </row>
    <row r="14" spans="1:7" ht="58.5" hidden="1" customHeight="1" x14ac:dyDescent="0.25">
      <c r="A14" s="66"/>
      <c r="B14" s="262" t="s">
        <v>199</v>
      </c>
      <c r="C14" s="263" t="s">
        <v>233</v>
      </c>
      <c r="D14" s="69"/>
      <c r="E14" s="260">
        <f>E15</f>
        <v>0</v>
      </c>
      <c r="F14" s="260">
        <f t="shared" ref="F14:G15" si="1">F15</f>
        <v>0</v>
      </c>
      <c r="G14" s="260">
        <f t="shared" si="1"/>
        <v>0</v>
      </c>
    </row>
    <row r="15" spans="1:7" ht="33.75" hidden="1" customHeight="1" x14ac:dyDescent="0.25">
      <c r="A15" s="66"/>
      <c r="B15" s="244" t="s">
        <v>172</v>
      </c>
      <c r="C15" s="67" t="s">
        <v>176</v>
      </c>
      <c r="D15" s="60"/>
      <c r="E15" s="223">
        <f>E16</f>
        <v>0</v>
      </c>
      <c r="F15" s="223">
        <f t="shared" si="1"/>
        <v>0</v>
      </c>
      <c r="G15" s="223">
        <f t="shared" si="1"/>
        <v>0</v>
      </c>
    </row>
    <row r="16" spans="1:7" ht="33.75" hidden="1" customHeight="1" x14ac:dyDescent="0.25">
      <c r="A16" s="66"/>
      <c r="B16" s="244" t="s">
        <v>56</v>
      </c>
      <c r="C16" s="67" t="s">
        <v>176</v>
      </c>
      <c r="D16" s="60">
        <v>240</v>
      </c>
      <c r="E16" s="223"/>
      <c r="F16" s="278"/>
      <c r="G16" s="278"/>
    </row>
    <row r="17" spans="1:7" ht="60.75" customHeight="1" x14ac:dyDescent="0.25">
      <c r="A17" s="66"/>
      <c r="B17" s="259" t="s">
        <v>232</v>
      </c>
      <c r="C17" s="264" t="s">
        <v>214</v>
      </c>
      <c r="D17" s="69"/>
      <c r="E17" s="260">
        <f>E18+E19+E20+E22+E24+E26+E28+E30+E32+E34+E36</f>
        <v>25516.1</v>
      </c>
      <c r="F17" s="260">
        <f t="shared" ref="F17:G17" si="2">F18+F19+F20+F22+F24+F26+F28+F30+F32+F34+F36</f>
        <v>26712.899999999998</v>
      </c>
      <c r="G17" s="260">
        <f t="shared" si="2"/>
        <v>27781.100000000002</v>
      </c>
    </row>
    <row r="18" spans="1:7" ht="33.75" customHeight="1" x14ac:dyDescent="0.25">
      <c r="A18" s="66"/>
      <c r="B18" s="261" t="s">
        <v>100</v>
      </c>
      <c r="C18" s="196" t="s">
        <v>340</v>
      </c>
      <c r="D18" s="60">
        <v>120</v>
      </c>
      <c r="E18" s="223">
        <v>1975.9</v>
      </c>
      <c r="F18" s="223">
        <v>1995.7</v>
      </c>
      <c r="G18" s="223">
        <v>2075.4</v>
      </c>
    </row>
    <row r="19" spans="1:7" ht="33.75" customHeight="1" x14ac:dyDescent="0.25">
      <c r="A19" s="66"/>
      <c r="B19" s="261" t="s">
        <v>43</v>
      </c>
      <c r="C19" s="196" t="s">
        <v>247</v>
      </c>
      <c r="D19" s="60">
        <v>240</v>
      </c>
      <c r="E19" s="223">
        <v>435.2</v>
      </c>
      <c r="F19" s="223">
        <v>456.9</v>
      </c>
      <c r="G19" s="223">
        <v>475.2</v>
      </c>
    </row>
    <row r="20" spans="1:7" ht="33.75" customHeight="1" x14ac:dyDescent="0.25">
      <c r="A20" s="66"/>
      <c r="B20" s="259" t="s">
        <v>226</v>
      </c>
      <c r="C20" s="199" t="s">
        <v>332</v>
      </c>
      <c r="D20" s="69"/>
      <c r="E20" s="260">
        <f>E21</f>
        <v>10171.799999999999</v>
      </c>
      <c r="F20" s="260">
        <f t="shared" ref="F20:G20" si="3">F21</f>
        <v>10680.5</v>
      </c>
      <c r="G20" s="260">
        <f t="shared" si="3"/>
        <v>11107.5</v>
      </c>
    </row>
    <row r="21" spans="1:7" ht="33.75" customHeight="1" x14ac:dyDescent="0.25">
      <c r="A21" s="66"/>
      <c r="B21" s="261" t="s">
        <v>43</v>
      </c>
      <c r="C21" s="196" t="s">
        <v>342</v>
      </c>
      <c r="D21" s="60">
        <v>240</v>
      </c>
      <c r="E21" s="223">
        <v>10171.799999999999</v>
      </c>
      <c r="F21" s="278">
        <v>10680.5</v>
      </c>
      <c r="G21" s="278">
        <v>11107.5</v>
      </c>
    </row>
    <row r="22" spans="1:7" ht="46.5" customHeight="1" x14ac:dyDescent="0.25">
      <c r="A22" s="66"/>
      <c r="B22" s="259" t="s">
        <v>227</v>
      </c>
      <c r="C22" s="199" t="s">
        <v>333</v>
      </c>
      <c r="D22" s="69"/>
      <c r="E22" s="260">
        <f>E23</f>
        <v>1013</v>
      </c>
      <c r="F22" s="260">
        <f t="shared" ref="F22:G22" si="4">F23</f>
        <v>1063.5999999999999</v>
      </c>
      <c r="G22" s="260">
        <f t="shared" si="4"/>
        <v>1106.2</v>
      </c>
    </row>
    <row r="23" spans="1:7" ht="33.75" customHeight="1" x14ac:dyDescent="0.25">
      <c r="A23" s="66"/>
      <c r="B23" s="261" t="s">
        <v>43</v>
      </c>
      <c r="C23" s="196" t="s">
        <v>333</v>
      </c>
      <c r="D23" s="60">
        <v>240</v>
      </c>
      <c r="E23" s="223">
        <v>1013</v>
      </c>
      <c r="F23" s="278">
        <v>1063.5999999999999</v>
      </c>
      <c r="G23" s="278">
        <v>1106.2</v>
      </c>
    </row>
    <row r="24" spans="1:7" ht="33.75" customHeight="1" x14ac:dyDescent="0.25">
      <c r="A24" s="66"/>
      <c r="B24" s="259" t="s">
        <v>228</v>
      </c>
      <c r="C24" s="199" t="s">
        <v>334</v>
      </c>
      <c r="D24" s="69"/>
      <c r="E24" s="260">
        <f>E25</f>
        <v>5064.7</v>
      </c>
      <c r="F24" s="260">
        <f t="shared" ref="F24:G24" si="5">F25</f>
        <v>5317.9</v>
      </c>
      <c r="G24" s="260">
        <f t="shared" si="5"/>
        <v>5530.6</v>
      </c>
    </row>
    <row r="25" spans="1:7" ht="33.75" customHeight="1" x14ac:dyDescent="0.25">
      <c r="A25" s="66"/>
      <c r="B25" s="261" t="s">
        <v>43</v>
      </c>
      <c r="C25" s="196" t="s">
        <v>334</v>
      </c>
      <c r="D25" s="60">
        <v>240</v>
      </c>
      <c r="E25" s="223">
        <v>5064.7</v>
      </c>
      <c r="F25" s="278">
        <v>5317.9</v>
      </c>
      <c r="G25" s="278">
        <v>5530.6</v>
      </c>
    </row>
    <row r="26" spans="1:7" ht="44.25" customHeight="1" x14ac:dyDescent="0.25">
      <c r="A26" s="66"/>
      <c r="B26" s="259" t="s">
        <v>231</v>
      </c>
      <c r="C26" s="199" t="s">
        <v>335</v>
      </c>
      <c r="D26" s="69"/>
      <c r="E26" s="260">
        <f>E27</f>
        <v>2656.6</v>
      </c>
      <c r="F26" s="260">
        <f t="shared" ref="F26:G26" si="6">F27</f>
        <v>2789.5</v>
      </c>
      <c r="G26" s="260">
        <f t="shared" si="6"/>
        <v>2901.1</v>
      </c>
    </row>
    <row r="27" spans="1:7" ht="33.75" customHeight="1" x14ac:dyDescent="0.25">
      <c r="A27" s="66"/>
      <c r="B27" s="261" t="s">
        <v>43</v>
      </c>
      <c r="C27" s="196" t="s">
        <v>335</v>
      </c>
      <c r="D27" s="60">
        <v>240</v>
      </c>
      <c r="E27" s="223">
        <v>2656.6</v>
      </c>
      <c r="F27" s="278">
        <v>2789.5</v>
      </c>
      <c r="G27" s="278">
        <v>2901.1</v>
      </c>
    </row>
    <row r="28" spans="1:7" ht="33.75" customHeight="1" x14ac:dyDescent="0.25">
      <c r="A28" s="66"/>
      <c r="B28" s="259" t="s">
        <v>229</v>
      </c>
      <c r="C28" s="199" t="s">
        <v>336</v>
      </c>
      <c r="D28" s="69"/>
      <c r="E28" s="260">
        <f>E29</f>
        <v>585.79999999999995</v>
      </c>
      <c r="F28" s="260">
        <f t="shared" ref="F28:G28" si="7">F29</f>
        <v>614.70000000000005</v>
      </c>
      <c r="G28" s="260">
        <f t="shared" si="7"/>
        <v>639.29999999999995</v>
      </c>
    </row>
    <row r="29" spans="1:7" ht="33.75" customHeight="1" x14ac:dyDescent="0.25">
      <c r="A29" s="66"/>
      <c r="B29" s="261" t="s">
        <v>43</v>
      </c>
      <c r="C29" s="196" t="s">
        <v>336</v>
      </c>
      <c r="D29" s="60">
        <v>240</v>
      </c>
      <c r="E29" s="223">
        <v>585.79999999999995</v>
      </c>
      <c r="F29" s="278">
        <v>614.70000000000005</v>
      </c>
      <c r="G29" s="278">
        <v>639.29999999999995</v>
      </c>
    </row>
    <row r="30" spans="1:7" ht="33.75" customHeight="1" x14ac:dyDescent="0.25">
      <c r="A30" s="66"/>
      <c r="B30" s="259" t="s">
        <v>234</v>
      </c>
      <c r="C30" s="199" t="s">
        <v>337</v>
      </c>
      <c r="D30" s="69"/>
      <c r="E30" s="260">
        <f>E31</f>
        <v>817.2</v>
      </c>
      <c r="F30" s="260">
        <f t="shared" ref="F30:G30" si="8">F31</f>
        <v>858.1</v>
      </c>
      <c r="G30" s="260">
        <f t="shared" si="8"/>
        <v>892.4</v>
      </c>
    </row>
    <row r="31" spans="1:7" ht="33.75" customHeight="1" x14ac:dyDescent="0.25">
      <c r="A31" s="66"/>
      <c r="B31" s="261" t="s">
        <v>43</v>
      </c>
      <c r="C31" s="196" t="s">
        <v>337</v>
      </c>
      <c r="D31" s="60">
        <v>240</v>
      </c>
      <c r="E31" s="223">
        <v>817.2</v>
      </c>
      <c r="F31" s="278">
        <v>858.1</v>
      </c>
      <c r="G31" s="278">
        <v>892.4</v>
      </c>
    </row>
    <row r="32" spans="1:7" ht="33.75" customHeight="1" x14ac:dyDescent="0.25">
      <c r="A32" s="66"/>
      <c r="B32" s="259" t="s">
        <v>230</v>
      </c>
      <c r="C32" s="199" t="s">
        <v>338</v>
      </c>
      <c r="D32" s="69"/>
      <c r="E32" s="260">
        <f>E33</f>
        <v>650.70000000000005</v>
      </c>
      <c r="F32" s="260">
        <f t="shared" ref="F32:G32" si="9">F33</f>
        <v>683.2</v>
      </c>
      <c r="G32" s="260">
        <f t="shared" si="9"/>
        <v>710.5</v>
      </c>
    </row>
    <row r="33" spans="1:7" ht="33.75" customHeight="1" x14ac:dyDescent="0.25">
      <c r="A33" s="66"/>
      <c r="B33" s="261" t="s">
        <v>43</v>
      </c>
      <c r="C33" s="196" t="s">
        <v>338</v>
      </c>
      <c r="D33" s="60">
        <v>240</v>
      </c>
      <c r="E33" s="223">
        <v>650.70000000000005</v>
      </c>
      <c r="F33" s="278">
        <v>683.2</v>
      </c>
      <c r="G33" s="278">
        <v>710.5</v>
      </c>
    </row>
    <row r="34" spans="1:7" ht="33.75" customHeight="1" x14ac:dyDescent="0.25">
      <c r="A34" s="66"/>
      <c r="B34" s="259" t="s">
        <v>235</v>
      </c>
      <c r="C34" s="199" t="s">
        <v>339</v>
      </c>
      <c r="D34" s="69"/>
      <c r="E34" s="260">
        <f>E35</f>
        <v>2145.1999999999998</v>
      </c>
      <c r="F34" s="260">
        <f t="shared" ref="F34:G34" si="10">F35</f>
        <v>2252.8000000000002</v>
      </c>
      <c r="G34" s="260">
        <f t="shared" si="10"/>
        <v>2342.9</v>
      </c>
    </row>
    <row r="35" spans="1:7" ht="33.75" customHeight="1" x14ac:dyDescent="0.25">
      <c r="A35" s="66"/>
      <c r="B35" s="261" t="s">
        <v>43</v>
      </c>
      <c r="C35" s="196" t="s">
        <v>339</v>
      </c>
      <c r="D35" s="60">
        <v>240</v>
      </c>
      <c r="E35" s="223">
        <v>2145.1999999999998</v>
      </c>
      <c r="F35" s="278">
        <v>2252.8000000000002</v>
      </c>
      <c r="G35" s="278">
        <v>2342.9</v>
      </c>
    </row>
    <row r="36" spans="1:7" ht="69" hidden="1" customHeight="1" x14ac:dyDescent="0.25">
      <c r="A36" s="66"/>
      <c r="B36" s="259" t="s">
        <v>225</v>
      </c>
      <c r="C36" s="199" t="s">
        <v>253</v>
      </c>
      <c r="D36" s="69"/>
      <c r="E36" s="260">
        <f>E37</f>
        <v>0</v>
      </c>
      <c r="F36" s="260">
        <f t="shared" ref="F36:G36" si="11">F37</f>
        <v>0</v>
      </c>
      <c r="G36" s="260">
        <f t="shared" si="11"/>
        <v>0</v>
      </c>
    </row>
    <row r="37" spans="1:7" ht="33.75" hidden="1" customHeight="1" x14ac:dyDescent="0.25">
      <c r="A37" s="66"/>
      <c r="B37" s="261" t="s">
        <v>43</v>
      </c>
      <c r="C37" s="196" t="s">
        <v>253</v>
      </c>
      <c r="D37" s="60">
        <v>240</v>
      </c>
      <c r="E37" s="223"/>
      <c r="F37" s="278"/>
      <c r="G37" s="278"/>
    </row>
    <row r="38" spans="1:7" ht="71.25" customHeight="1" x14ac:dyDescent="0.25">
      <c r="A38" s="66"/>
      <c r="B38" s="259" t="s">
        <v>266</v>
      </c>
      <c r="C38" s="196" t="s">
        <v>268</v>
      </c>
      <c r="D38" s="60"/>
      <c r="E38" s="260">
        <f>E39</f>
        <v>30</v>
      </c>
      <c r="F38" s="260">
        <f t="shared" ref="F38:F39" si="12">F39</f>
        <v>5.6</v>
      </c>
      <c r="G38" s="260">
        <f t="shared" ref="G38:G39" si="13">G39</f>
        <v>5.6</v>
      </c>
    </row>
    <row r="39" spans="1:7" ht="69" customHeight="1" x14ac:dyDescent="0.25">
      <c r="A39" s="66"/>
      <c r="B39" s="84" t="s">
        <v>324</v>
      </c>
      <c r="C39" s="196" t="s">
        <v>269</v>
      </c>
      <c r="D39" s="60"/>
      <c r="E39" s="223">
        <f>E40</f>
        <v>30</v>
      </c>
      <c r="F39" s="223">
        <f t="shared" si="12"/>
        <v>5.6</v>
      </c>
      <c r="G39" s="223">
        <f t="shared" si="13"/>
        <v>5.6</v>
      </c>
    </row>
    <row r="40" spans="1:7" ht="33.75" customHeight="1" x14ac:dyDescent="0.25">
      <c r="A40" s="66"/>
      <c r="B40" s="261" t="s">
        <v>43</v>
      </c>
      <c r="C40" s="196" t="s">
        <v>269</v>
      </c>
      <c r="D40" s="60">
        <v>240</v>
      </c>
      <c r="E40" s="223">
        <v>30</v>
      </c>
      <c r="F40" s="223">
        <v>5.6</v>
      </c>
      <c r="G40" s="223">
        <v>5.6</v>
      </c>
    </row>
    <row r="41" spans="1:7" ht="60" customHeight="1" x14ac:dyDescent="0.25">
      <c r="A41" s="66"/>
      <c r="B41" s="259" t="s">
        <v>258</v>
      </c>
      <c r="C41" s="196" t="s">
        <v>260</v>
      </c>
      <c r="D41" s="60"/>
      <c r="E41" s="260">
        <f>E42</f>
        <v>40</v>
      </c>
      <c r="F41" s="260">
        <f t="shared" ref="F41:F42" si="14">F42</f>
        <v>7.4</v>
      </c>
      <c r="G41" s="260">
        <f t="shared" ref="G41:G42" si="15">G42</f>
        <v>7.4</v>
      </c>
    </row>
    <row r="42" spans="1:7" ht="40.5" customHeight="1" x14ac:dyDescent="0.25">
      <c r="A42" s="66"/>
      <c r="B42" s="261" t="s">
        <v>259</v>
      </c>
      <c r="C42" s="196" t="s">
        <v>261</v>
      </c>
      <c r="D42" s="60"/>
      <c r="E42" s="223">
        <f>E43</f>
        <v>40</v>
      </c>
      <c r="F42" s="223">
        <f t="shared" si="14"/>
        <v>7.4</v>
      </c>
      <c r="G42" s="223">
        <f t="shared" si="15"/>
        <v>7.4</v>
      </c>
    </row>
    <row r="43" spans="1:7" ht="33.75" customHeight="1" x14ac:dyDescent="0.25">
      <c r="A43" s="66"/>
      <c r="B43" s="261" t="s">
        <v>43</v>
      </c>
      <c r="C43" s="196" t="s">
        <v>261</v>
      </c>
      <c r="D43" s="60">
        <v>240</v>
      </c>
      <c r="E43" s="223">
        <v>40</v>
      </c>
      <c r="F43" s="223">
        <v>7.4</v>
      </c>
      <c r="G43" s="223">
        <v>7.4</v>
      </c>
    </row>
    <row r="44" spans="1:7" ht="63" customHeight="1" x14ac:dyDescent="0.25">
      <c r="A44" s="66"/>
      <c r="B44" s="258" t="s">
        <v>195</v>
      </c>
      <c r="C44" s="69">
        <v>900000000</v>
      </c>
      <c r="D44" s="69"/>
      <c r="E44" s="260">
        <f>E45</f>
        <v>150</v>
      </c>
      <c r="F44" s="260">
        <f t="shared" ref="F44:G45" si="16">F45</f>
        <v>7.5</v>
      </c>
      <c r="G44" s="260">
        <f t="shared" si="16"/>
        <v>7.5</v>
      </c>
    </row>
    <row r="45" spans="1:7" ht="50.25" customHeight="1" x14ac:dyDescent="0.25">
      <c r="A45" s="66"/>
      <c r="B45" s="244" t="s">
        <v>66</v>
      </c>
      <c r="C45" s="60" t="s">
        <v>84</v>
      </c>
      <c r="D45" s="60"/>
      <c r="E45" s="223">
        <f>E46</f>
        <v>150</v>
      </c>
      <c r="F45" s="223">
        <f t="shared" si="16"/>
        <v>7.5</v>
      </c>
      <c r="G45" s="223">
        <f t="shared" si="16"/>
        <v>7.5</v>
      </c>
    </row>
    <row r="46" spans="1:7" ht="29.25" customHeight="1" x14ac:dyDescent="0.25">
      <c r="A46" s="66"/>
      <c r="B46" s="244" t="s">
        <v>43</v>
      </c>
      <c r="C46" s="60" t="s">
        <v>84</v>
      </c>
      <c r="D46" s="60">
        <v>240</v>
      </c>
      <c r="E46" s="223">
        <v>150</v>
      </c>
      <c r="F46" s="278">
        <v>7.5</v>
      </c>
      <c r="G46" s="278">
        <v>7.5</v>
      </c>
    </row>
    <row r="47" spans="1:7" ht="51" customHeight="1" x14ac:dyDescent="0.25">
      <c r="A47" s="66"/>
      <c r="B47" s="265" t="s">
        <v>196</v>
      </c>
      <c r="C47" s="69">
        <v>1100000000</v>
      </c>
      <c r="D47" s="69"/>
      <c r="E47" s="260">
        <f>E50+E53</f>
        <v>960.1</v>
      </c>
      <c r="F47" s="260">
        <f t="shared" ref="F47:G47" si="17">F50+F53</f>
        <v>61.900000000000006</v>
      </c>
      <c r="G47" s="260">
        <f t="shared" si="17"/>
        <v>53</v>
      </c>
    </row>
    <row r="48" spans="1:7" ht="18" customHeight="1" x14ac:dyDescent="0.25">
      <c r="A48" s="66"/>
      <c r="B48" s="262" t="s">
        <v>163</v>
      </c>
      <c r="C48" s="69">
        <v>1110000000</v>
      </c>
      <c r="D48" s="69"/>
      <c r="E48" s="260">
        <f>E49</f>
        <v>780.1</v>
      </c>
      <c r="F48" s="260">
        <f t="shared" ref="F48:G49" si="18">F49</f>
        <v>47.6</v>
      </c>
      <c r="G48" s="260">
        <f t="shared" si="18"/>
        <v>38.700000000000003</v>
      </c>
    </row>
    <row r="49" spans="1:7" ht="51" customHeight="1" x14ac:dyDescent="0.25">
      <c r="A49" s="66"/>
      <c r="B49" s="244" t="s">
        <v>54</v>
      </c>
      <c r="C49" s="59" t="s">
        <v>55</v>
      </c>
      <c r="D49" s="60"/>
      <c r="E49" s="223">
        <f>E50</f>
        <v>780.1</v>
      </c>
      <c r="F49" s="223">
        <f t="shared" si="18"/>
        <v>47.6</v>
      </c>
      <c r="G49" s="223">
        <f t="shared" si="18"/>
        <v>38.700000000000003</v>
      </c>
    </row>
    <row r="50" spans="1:7" ht="35.25" customHeight="1" x14ac:dyDescent="0.25">
      <c r="A50" s="66"/>
      <c r="B50" s="244" t="s">
        <v>56</v>
      </c>
      <c r="C50" s="59" t="s">
        <v>55</v>
      </c>
      <c r="D50" s="60">
        <v>240</v>
      </c>
      <c r="E50" s="223">
        <v>780.1</v>
      </c>
      <c r="F50" s="278">
        <v>47.6</v>
      </c>
      <c r="G50" s="278">
        <v>38.700000000000003</v>
      </c>
    </row>
    <row r="51" spans="1:7" ht="20.25" customHeight="1" x14ac:dyDescent="0.25">
      <c r="A51" s="66"/>
      <c r="B51" s="262" t="s">
        <v>164</v>
      </c>
      <c r="C51" s="68" t="s">
        <v>57</v>
      </c>
      <c r="D51" s="69"/>
      <c r="E51" s="260">
        <f>E52</f>
        <v>180</v>
      </c>
      <c r="F51" s="260">
        <f t="shared" ref="F51:G52" si="19">F52</f>
        <v>14.3</v>
      </c>
      <c r="G51" s="260">
        <f t="shared" si="19"/>
        <v>14.3</v>
      </c>
    </row>
    <row r="52" spans="1:7" ht="51" customHeight="1" x14ac:dyDescent="0.25">
      <c r="A52" s="66"/>
      <c r="B52" s="244" t="s">
        <v>58</v>
      </c>
      <c r="C52" s="59" t="s">
        <v>59</v>
      </c>
      <c r="D52" s="60"/>
      <c r="E52" s="223">
        <f>E53</f>
        <v>180</v>
      </c>
      <c r="F52" s="223">
        <f t="shared" si="19"/>
        <v>14.3</v>
      </c>
      <c r="G52" s="223">
        <f t="shared" si="19"/>
        <v>14.3</v>
      </c>
    </row>
    <row r="53" spans="1:7" ht="36" customHeight="1" x14ac:dyDescent="0.25">
      <c r="A53" s="66"/>
      <c r="B53" s="244" t="s">
        <v>56</v>
      </c>
      <c r="C53" s="59" t="s">
        <v>59</v>
      </c>
      <c r="D53" s="60">
        <v>240</v>
      </c>
      <c r="E53" s="223">
        <v>180</v>
      </c>
      <c r="F53" s="278">
        <v>14.3</v>
      </c>
      <c r="G53" s="278">
        <v>14.3</v>
      </c>
    </row>
    <row r="54" spans="1:7" ht="93.75" customHeight="1" x14ac:dyDescent="0.25">
      <c r="A54" s="66"/>
      <c r="B54" s="258" t="s">
        <v>197</v>
      </c>
      <c r="C54" s="69">
        <v>1200000000</v>
      </c>
      <c r="D54" s="69"/>
      <c r="E54" s="260">
        <f>E55</f>
        <v>40</v>
      </c>
      <c r="F54" s="260">
        <f t="shared" ref="F54:G55" si="20">F55</f>
        <v>7.4</v>
      </c>
      <c r="G54" s="260">
        <f t="shared" si="20"/>
        <v>7.4</v>
      </c>
    </row>
    <row r="55" spans="1:7" ht="62.25" customHeight="1" x14ac:dyDescent="0.25">
      <c r="A55" s="66"/>
      <c r="B55" s="244" t="s">
        <v>173</v>
      </c>
      <c r="C55" s="59" t="s">
        <v>85</v>
      </c>
      <c r="D55" s="60"/>
      <c r="E55" s="223">
        <f>E56</f>
        <v>40</v>
      </c>
      <c r="F55" s="223">
        <f t="shared" si="20"/>
        <v>7.4</v>
      </c>
      <c r="G55" s="223">
        <f t="shared" si="20"/>
        <v>7.4</v>
      </c>
    </row>
    <row r="56" spans="1:7" ht="30.75" customHeight="1" x14ac:dyDescent="0.25">
      <c r="A56" s="66"/>
      <c r="B56" s="244" t="s">
        <v>56</v>
      </c>
      <c r="C56" s="59" t="s">
        <v>85</v>
      </c>
      <c r="D56" s="60">
        <v>240</v>
      </c>
      <c r="E56" s="223">
        <v>40</v>
      </c>
      <c r="F56" s="223">
        <v>7.4</v>
      </c>
      <c r="G56" s="223">
        <v>7.4</v>
      </c>
    </row>
    <row r="57" spans="1:7" ht="41.25" customHeight="1" x14ac:dyDescent="0.25">
      <c r="A57" s="66"/>
      <c r="B57" s="265" t="s">
        <v>198</v>
      </c>
      <c r="C57" s="266">
        <v>1300000000</v>
      </c>
      <c r="D57" s="266"/>
      <c r="E57" s="260">
        <f>E58</f>
        <v>377</v>
      </c>
      <c r="F57" s="260">
        <f t="shared" ref="F57:G58" si="21">F58</f>
        <v>20</v>
      </c>
      <c r="G57" s="260">
        <f t="shared" si="21"/>
        <v>20</v>
      </c>
    </row>
    <row r="58" spans="1:7" ht="41.25" customHeight="1" x14ac:dyDescent="0.25">
      <c r="A58" s="66"/>
      <c r="B58" s="244" t="s">
        <v>62</v>
      </c>
      <c r="C58" s="59" t="s">
        <v>63</v>
      </c>
      <c r="D58" s="62"/>
      <c r="E58" s="223">
        <f>E59</f>
        <v>377</v>
      </c>
      <c r="F58" s="223">
        <f t="shared" si="21"/>
        <v>20</v>
      </c>
      <c r="G58" s="223">
        <f t="shared" si="21"/>
        <v>20</v>
      </c>
    </row>
    <row r="59" spans="1:7" ht="41.25" customHeight="1" x14ac:dyDescent="0.25">
      <c r="A59" s="66"/>
      <c r="B59" s="244" t="s">
        <v>56</v>
      </c>
      <c r="C59" s="59" t="s">
        <v>63</v>
      </c>
      <c r="D59" s="62">
        <v>240</v>
      </c>
      <c r="E59" s="223">
        <v>377</v>
      </c>
      <c r="F59" s="278">
        <v>20</v>
      </c>
      <c r="G59" s="278">
        <v>20</v>
      </c>
    </row>
    <row r="60" spans="1:7" ht="41.25" customHeight="1" x14ac:dyDescent="0.25">
      <c r="A60" s="66"/>
      <c r="B60" s="365" t="s">
        <v>97</v>
      </c>
      <c r="C60" s="366"/>
      <c r="D60" s="366"/>
      <c r="E60" s="366"/>
      <c r="F60" s="366"/>
      <c r="G60" s="367"/>
    </row>
    <row r="61" spans="1:7" ht="52.5" customHeight="1" x14ac:dyDescent="0.25">
      <c r="A61" s="368"/>
      <c r="B61" s="262" t="s">
        <v>99</v>
      </c>
      <c r="C61" s="68">
        <v>7100000000</v>
      </c>
      <c r="D61" s="68"/>
      <c r="E61" s="267">
        <f>E62</f>
        <v>1261.0999999999999</v>
      </c>
      <c r="F61" s="267">
        <f t="shared" ref="F61:G62" si="22">F62</f>
        <v>1276.3</v>
      </c>
      <c r="G61" s="267">
        <f t="shared" si="22"/>
        <v>1327.3</v>
      </c>
    </row>
    <row r="62" spans="1:7" ht="63" customHeight="1" x14ac:dyDescent="0.25">
      <c r="A62" s="368"/>
      <c r="B62" s="244" t="s">
        <v>37</v>
      </c>
      <c r="C62" s="59" t="s">
        <v>36</v>
      </c>
      <c r="D62" s="59"/>
      <c r="E62" s="268">
        <f>E63</f>
        <v>1261.0999999999999</v>
      </c>
      <c r="F62" s="268">
        <f t="shared" si="22"/>
        <v>1276.3</v>
      </c>
      <c r="G62" s="268">
        <f t="shared" si="22"/>
        <v>1327.3</v>
      </c>
    </row>
    <row r="63" spans="1:7" ht="33" customHeight="1" x14ac:dyDescent="0.25">
      <c r="A63" s="368"/>
      <c r="B63" s="244" t="s">
        <v>100</v>
      </c>
      <c r="C63" s="59" t="s">
        <v>36</v>
      </c>
      <c r="D63" s="59">
        <v>120</v>
      </c>
      <c r="E63" s="268">
        <v>1261.0999999999999</v>
      </c>
      <c r="F63" s="62">
        <v>1276.3</v>
      </c>
      <c r="G63" s="62">
        <v>1327.3</v>
      </c>
    </row>
    <row r="64" spans="1:7" ht="19.5" customHeight="1" x14ac:dyDescent="0.25">
      <c r="A64" s="368"/>
      <c r="B64" s="262" t="s">
        <v>71</v>
      </c>
      <c r="C64" s="68">
        <v>7200000000</v>
      </c>
      <c r="D64" s="68"/>
      <c r="E64" s="269">
        <f>E65+E67+E68</f>
        <v>2277.9</v>
      </c>
      <c r="F64" s="269">
        <f t="shared" ref="F64:G64" si="23">F65+F67+F68</f>
        <v>2338.1</v>
      </c>
      <c r="G64" s="269">
        <f t="shared" si="23"/>
        <v>2280.1999999999998</v>
      </c>
    </row>
    <row r="65" spans="1:13" ht="69.75" customHeight="1" x14ac:dyDescent="0.25">
      <c r="A65" s="368"/>
      <c r="B65" s="244" t="s">
        <v>37</v>
      </c>
      <c r="C65" s="59" t="s">
        <v>81</v>
      </c>
      <c r="D65" s="60"/>
      <c r="E65" s="268">
        <f>E66</f>
        <v>1675</v>
      </c>
      <c r="F65" s="268">
        <f t="shared" ref="F65:G65" si="24">F66</f>
        <v>1705</v>
      </c>
      <c r="G65" s="268">
        <f t="shared" si="24"/>
        <v>1773.2</v>
      </c>
    </row>
    <row r="66" spans="1:13" ht="30" x14ac:dyDescent="0.25">
      <c r="A66" s="368"/>
      <c r="B66" s="244" t="s">
        <v>100</v>
      </c>
      <c r="C66" s="59" t="s">
        <v>81</v>
      </c>
      <c r="D66" s="62">
        <v>120</v>
      </c>
      <c r="E66" s="268">
        <v>1675</v>
      </c>
      <c r="F66" s="279">
        <v>1705</v>
      </c>
      <c r="G66" s="279">
        <v>1773.2</v>
      </c>
    </row>
    <row r="67" spans="1:13" ht="30" x14ac:dyDescent="0.25">
      <c r="A67" s="368"/>
      <c r="B67" s="244" t="s">
        <v>43</v>
      </c>
      <c r="C67" s="59" t="s">
        <v>81</v>
      </c>
      <c r="D67" s="62">
        <v>240</v>
      </c>
      <c r="E67" s="268">
        <v>600.9</v>
      </c>
      <c r="F67" s="279">
        <v>631</v>
      </c>
      <c r="G67" s="279">
        <v>504.9</v>
      </c>
    </row>
    <row r="68" spans="1:13" ht="17.25" customHeight="1" x14ac:dyDescent="0.25">
      <c r="A68" s="368"/>
      <c r="B68" s="239" t="s">
        <v>152</v>
      </c>
      <c r="C68" s="59" t="s">
        <v>81</v>
      </c>
      <c r="D68" s="62">
        <v>850</v>
      </c>
      <c r="E68" s="270">
        <v>2</v>
      </c>
      <c r="F68" s="279">
        <v>2.1</v>
      </c>
      <c r="G68" s="279">
        <v>2.1</v>
      </c>
    </row>
    <row r="69" spans="1:13" ht="46.5" customHeight="1" x14ac:dyDescent="0.25">
      <c r="A69" s="369"/>
      <c r="B69" s="262" t="s">
        <v>69</v>
      </c>
      <c r="C69" s="68">
        <v>7300000000</v>
      </c>
      <c r="D69" s="271"/>
      <c r="E69" s="267">
        <f>E70+E71+E72+E73</f>
        <v>6105.0999999999995</v>
      </c>
      <c r="F69" s="267">
        <f t="shared" ref="F69:G69" si="25">F70+F71+F72+F73</f>
        <v>6195.9000000000005</v>
      </c>
      <c r="G69" s="267">
        <f t="shared" si="25"/>
        <v>6299</v>
      </c>
    </row>
    <row r="70" spans="1:13" ht="30" x14ac:dyDescent="0.25">
      <c r="A70" s="369"/>
      <c r="B70" s="244" t="s">
        <v>100</v>
      </c>
      <c r="C70" s="59" t="s">
        <v>82</v>
      </c>
      <c r="D70" s="61">
        <v>120</v>
      </c>
      <c r="E70" s="270">
        <v>5807.9</v>
      </c>
      <c r="F70" s="223">
        <v>5883.6</v>
      </c>
      <c r="G70" s="223">
        <v>6119</v>
      </c>
    </row>
    <row r="71" spans="1:13" ht="27" customHeight="1" x14ac:dyDescent="0.25">
      <c r="A71" s="369"/>
      <c r="B71" s="244" t="s">
        <v>43</v>
      </c>
      <c r="C71" s="59" t="s">
        <v>82</v>
      </c>
      <c r="D71" s="61">
        <v>240</v>
      </c>
      <c r="E71" s="268">
        <v>291.89999999999998</v>
      </c>
      <c r="F71" s="223">
        <v>306.3</v>
      </c>
      <c r="G71" s="223">
        <v>173.3</v>
      </c>
    </row>
    <row r="72" spans="1:13" hidden="1" x14ac:dyDescent="0.25">
      <c r="A72" s="369"/>
      <c r="B72" s="239" t="s">
        <v>153</v>
      </c>
      <c r="C72" s="59" t="s">
        <v>82</v>
      </c>
      <c r="D72" s="61">
        <v>830</v>
      </c>
      <c r="E72" s="268"/>
      <c r="F72" s="278"/>
      <c r="G72" s="278"/>
    </row>
    <row r="73" spans="1:13" x14ac:dyDescent="0.25">
      <c r="A73" s="369"/>
      <c r="B73" s="239" t="s">
        <v>152</v>
      </c>
      <c r="C73" s="59" t="s">
        <v>82</v>
      </c>
      <c r="D73" s="61">
        <v>850</v>
      </c>
      <c r="E73" s="268">
        <v>5.3</v>
      </c>
      <c r="F73" s="278">
        <v>6</v>
      </c>
      <c r="G73" s="278">
        <v>6.7</v>
      </c>
    </row>
    <row r="74" spans="1:13" ht="17.25" customHeight="1" x14ac:dyDescent="0.25">
      <c r="A74" s="63"/>
      <c r="B74" s="262" t="s">
        <v>167</v>
      </c>
      <c r="C74" s="271">
        <v>7500000000</v>
      </c>
      <c r="D74" s="271"/>
      <c r="E74" s="267">
        <f>E75</f>
        <v>15</v>
      </c>
      <c r="F74" s="267">
        <f t="shared" ref="F74:G75" si="26">F75</f>
        <v>2</v>
      </c>
      <c r="G74" s="267">
        <f t="shared" si="26"/>
        <v>2</v>
      </c>
    </row>
    <row r="75" spans="1:13" x14ac:dyDescent="0.25">
      <c r="A75" s="63"/>
      <c r="B75" s="244" t="s">
        <v>166</v>
      </c>
      <c r="C75" s="61" t="s">
        <v>83</v>
      </c>
      <c r="D75" s="61"/>
      <c r="E75" s="270">
        <f>E76</f>
        <v>15</v>
      </c>
      <c r="F75" s="270">
        <f t="shared" si="26"/>
        <v>2</v>
      </c>
      <c r="G75" s="270">
        <f t="shared" si="26"/>
        <v>2</v>
      </c>
    </row>
    <row r="76" spans="1:13" x14ac:dyDescent="0.25">
      <c r="A76" s="63"/>
      <c r="B76" s="297" t="s">
        <v>50</v>
      </c>
      <c r="C76" s="298" t="s">
        <v>83</v>
      </c>
      <c r="D76" s="298">
        <v>870</v>
      </c>
      <c r="E76" s="299">
        <v>15</v>
      </c>
      <c r="F76" s="299">
        <v>2</v>
      </c>
      <c r="G76" s="299">
        <v>2</v>
      </c>
    </row>
    <row r="77" spans="1:13" ht="42.75" x14ac:dyDescent="0.25">
      <c r="A77" s="63"/>
      <c r="B77" s="259" t="s">
        <v>328</v>
      </c>
      <c r="C77" s="303">
        <v>7000000000</v>
      </c>
      <c r="D77" s="303"/>
      <c r="E77" s="269"/>
      <c r="F77" s="269">
        <f t="shared" ref="F77:G78" si="27">F78</f>
        <v>281.39999999999998</v>
      </c>
      <c r="G77" s="269">
        <f t="shared" si="27"/>
        <v>598.4</v>
      </c>
      <c r="M77" s="5" t="s">
        <v>344</v>
      </c>
    </row>
    <row r="78" spans="1:13" x14ac:dyDescent="0.25">
      <c r="A78" s="63"/>
      <c r="B78" s="283" t="s">
        <v>329</v>
      </c>
      <c r="C78" s="284" t="s">
        <v>341</v>
      </c>
      <c r="D78" s="284"/>
      <c r="E78" s="268"/>
      <c r="F78" s="268">
        <f t="shared" si="27"/>
        <v>281.39999999999998</v>
      </c>
      <c r="G78" s="268">
        <f t="shared" si="27"/>
        <v>598.4</v>
      </c>
    </row>
    <row r="79" spans="1:13" x14ac:dyDescent="0.25">
      <c r="A79" s="63"/>
      <c r="B79" s="283" t="s">
        <v>48</v>
      </c>
      <c r="C79" s="284" t="s">
        <v>341</v>
      </c>
      <c r="D79" s="284">
        <v>880</v>
      </c>
      <c r="E79" s="268"/>
      <c r="F79" s="268">
        <v>281.39999999999998</v>
      </c>
      <c r="G79" s="268">
        <v>598.4</v>
      </c>
    </row>
    <row r="80" spans="1:13" s="6" customFormat="1" ht="17.25" customHeight="1" x14ac:dyDescent="0.2">
      <c r="B80" s="300" t="s">
        <v>200</v>
      </c>
      <c r="C80" s="301"/>
      <c r="D80" s="300"/>
      <c r="E80" s="302">
        <f>E74+E69+E64+E61+E57+E54+E51+E48+E44+E14+E17+E41+E38+E11</f>
        <v>36878.100000000006</v>
      </c>
      <c r="F80" s="302">
        <f>F74+F69+F64+F61+F57+F54+F51+F48+F44+F14+F17+F41+F38+F11+F77</f>
        <v>37022.200000000004</v>
      </c>
      <c r="G80" s="302">
        <f>G74+G69+G64+G61+G57+G54+G51+G48+G44+G14+G17+G41+G38+G11+G77</f>
        <v>38494.700000000004</v>
      </c>
    </row>
    <row r="81" spans="2:7" ht="12.75" customHeight="1" x14ac:dyDescent="0.25">
      <c r="D81" s="64"/>
    </row>
    <row r="82" spans="2:7" ht="12.75" customHeight="1" x14ac:dyDescent="0.25">
      <c r="D82" s="64"/>
    </row>
    <row r="83" spans="2:7" ht="12.75" customHeight="1" x14ac:dyDescent="0.25">
      <c r="B83" s="314" t="s">
        <v>255</v>
      </c>
      <c r="C83" s="314"/>
      <c r="D83" s="314"/>
      <c r="E83" s="314"/>
      <c r="F83" s="314"/>
      <c r="G83" s="314"/>
    </row>
    <row r="84" spans="2:7" ht="12.75" customHeight="1" x14ac:dyDescent="0.25">
      <c r="D84" s="64"/>
    </row>
    <row r="85" spans="2:7" ht="12.75" customHeight="1" x14ac:dyDescent="0.25">
      <c r="D85" s="64"/>
    </row>
    <row r="86" spans="2:7" ht="12.75" customHeight="1" x14ac:dyDescent="0.25">
      <c r="D86" s="64"/>
    </row>
    <row r="87" spans="2:7" ht="12.75" customHeight="1" x14ac:dyDescent="0.25">
      <c r="D87" s="64"/>
    </row>
    <row r="88" spans="2:7" x14ac:dyDescent="0.25">
      <c r="D88" s="64"/>
    </row>
    <row r="89" spans="2:7" x14ac:dyDescent="0.25">
      <c r="D89" s="64"/>
    </row>
    <row r="90" spans="2:7" x14ac:dyDescent="0.25">
      <c r="D90" s="64"/>
    </row>
    <row r="91" spans="2:7" x14ac:dyDescent="0.25">
      <c r="D91" s="64"/>
    </row>
    <row r="92" spans="2:7" x14ac:dyDescent="0.25">
      <c r="D92" s="64"/>
    </row>
    <row r="93" spans="2:7" x14ac:dyDescent="0.25">
      <c r="D93" s="64"/>
    </row>
    <row r="94" spans="2:7" x14ac:dyDescent="0.25">
      <c r="D94" s="64"/>
    </row>
    <row r="95" spans="2:7" x14ac:dyDescent="0.25">
      <c r="D95" s="64"/>
    </row>
    <row r="96" spans="2:7" x14ac:dyDescent="0.25">
      <c r="D96" s="64"/>
    </row>
    <row r="97" spans="4:4" x14ac:dyDescent="0.25">
      <c r="D97" s="64"/>
    </row>
    <row r="98" spans="4:4" ht="15.75" customHeight="1" x14ac:dyDescent="0.25">
      <c r="D98" s="64"/>
    </row>
    <row r="99" spans="4:4" ht="15.75" customHeight="1" x14ac:dyDescent="0.25">
      <c r="D99" s="64"/>
    </row>
    <row r="100" spans="4:4" ht="15.75" customHeight="1" x14ac:dyDescent="0.25">
      <c r="D100" s="64"/>
    </row>
    <row r="101" spans="4:4" ht="15.75" customHeight="1" x14ac:dyDescent="0.25">
      <c r="D101" s="64"/>
    </row>
    <row r="102" spans="4:4" ht="15.75" customHeight="1" x14ac:dyDescent="0.25">
      <c r="D102" s="64"/>
    </row>
    <row r="103" spans="4:4" ht="15.75" customHeight="1" x14ac:dyDescent="0.25">
      <c r="D103" s="64"/>
    </row>
    <row r="104" spans="4:4" ht="15.75" customHeight="1" x14ac:dyDescent="0.25">
      <c r="D104" s="64"/>
    </row>
    <row r="105" spans="4:4" ht="15.75" customHeight="1" x14ac:dyDescent="0.25">
      <c r="D105" s="64"/>
    </row>
    <row r="106" spans="4:4" ht="15.75" customHeight="1" x14ac:dyDescent="0.25">
      <c r="D106" s="64"/>
    </row>
    <row r="107" spans="4:4" ht="15.75" customHeight="1" x14ac:dyDescent="0.25">
      <c r="D107" s="64"/>
    </row>
    <row r="108" spans="4:4" ht="15.75" customHeight="1" x14ac:dyDescent="0.25">
      <c r="D108" s="64"/>
    </row>
    <row r="109" spans="4:4" ht="15.75" customHeight="1" x14ac:dyDescent="0.25">
      <c r="D109" s="64"/>
    </row>
    <row r="110" spans="4:4" ht="15.75" customHeight="1" x14ac:dyDescent="0.25">
      <c r="D110" s="64"/>
    </row>
    <row r="111" spans="4:4" ht="15.75" customHeight="1" x14ac:dyDescent="0.25">
      <c r="D111" s="64"/>
    </row>
    <row r="112" spans="4:4" ht="15.75" customHeight="1" x14ac:dyDescent="0.25">
      <c r="D112" s="64"/>
    </row>
    <row r="113" spans="4:4" x14ac:dyDescent="0.25">
      <c r="D113" s="64"/>
    </row>
    <row r="114" spans="4:4" x14ac:dyDescent="0.25">
      <c r="D114" s="64"/>
    </row>
  </sheetData>
  <mergeCells count="11">
    <mergeCell ref="A5:E5"/>
    <mergeCell ref="A2:G2"/>
    <mergeCell ref="A4:G4"/>
    <mergeCell ref="A6:G6"/>
    <mergeCell ref="A9:G9"/>
    <mergeCell ref="B8:G8"/>
    <mergeCell ref="B83:G83"/>
    <mergeCell ref="B60:G60"/>
    <mergeCell ref="A64:A68"/>
    <mergeCell ref="A61:A63"/>
    <mergeCell ref="A69:A73"/>
  </mergeCells>
  <pageMargins left="0.7" right="0.7" top="0.75" bottom="0.75" header="0.3" footer="0.3"/>
  <pageSetup paperSize="9"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5</vt:i4>
      </vt:variant>
    </vt:vector>
  </HeadingPairs>
  <TitlesOfParts>
    <vt:vector size="13" baseType="lpstr">
      <vt:lpstr>Приложение 1 (2)</vt:lpstr>
      <vt:lpstr>Приложение 2</vt:lpstr>
      <vt:lpstr>Приложение 3 (2)</vt:lpstr>
      <vt:lpstr>Приложение 4 (2)</vt:lpstr>
      <vt:lpstr>Приложение 5 (2)</vt:lpstr>
      <vt:lpstr>Приложение 6</vt:lpstr>
      <vt:lpstr>Приложение 7</vt:lpstr>
      <vt:lpstr>Приложение 8</vt:lpstr>
      <vt:lpstr>'Приложение 2'!Заголовки_для_печати</vt:lpstr>
      <vt:lpstr>'Приложение 3 (2)'!Заголовки_для_печати</vt:lpstr>
      <vt:lpstr>'Приложение 4 (2)'!Заголовки_для_печати</vt:lpstr>
      <vt:lpstr>'Приложение 1 (2)'!Область_печати</vt:lpstr>
      <vt:lpstr>'Приложение 3 (2)'!Область_печати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;</dc:subject>
  <dc:creator>user</dc:creator>
  <cp:keywords/>
  <cp:lastModifiedBy>1</cp:lastModifiedBy>
  <cp:lastPrinted>2017-12-27T11:10:10Z</cp:lastPrinted>
  <dcterms:created xsi:type="dcterms:W3CDTF">2015-12-27T18:01:47Z</dcterms:created>
  <dcterms:modified xsi:type="dcterms:W3CDTF">2017-12-27T11:14:32Z</dcterms:modified>
</cp:coreProperties>
</file>