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 activeTab="2"/>
  </bookViews>
  <sheets>
    <sheet name="Приложение.2" sheetId="25" r:id="rId1"/>
    <sheet name="Приложение3" sheetId="24" r:id="rId2"/>
    <sheet name="Приложение 5" sheetId="26" r:id="rId3"/>
  </sheets>
  <definedNames>
    <definedName name="_xlnm.Print_Titles" localSheetId="2">'Приложение 5'!$9:$9</definedName>
    <definedName name="_xlnm.Print_Titles" localSheetId="0">Приложение.2!$10:$11</definedName>
    <definedName name="_xlnm.Print_Titles" localSheetId="1">Приложение3!$12:$13</definedName>
    <definedName name="_xlnm.Print_Area" localSheetId="2">'Приложение 5'!$A$1:$G$92</definedName>
    <definedName name="_xlnm.Print_Area" localSheetId="0">Приложение.2!$A$1:$H$167</definedName>
    <definedName name="_xlnm.Print_Area" localSheetId="1">Приложение3!$A$1:$G$168</definedName>
  </definedNames>
  <calcPr calcId="145621"/>
</workbook>
</file>

<file path=xl/calcChain.xml><?xml version="1.0" encoding="utf-8"?>
<calcChain xmlns="http://schemas.openxmlformats.org/spreadsheetml/2006/main">
  <c r="E35" i="24" l="1"/>
  <c r="E33" i="24"/>
  <c r="E26" i="24"/>
  <c r="E19" i="24"/>
  <c r="E70" i="26"/>
  <c r="E69" i="26"/>
  <c r="E66" i="26"/>
  <c r="E63" i="26"/>
  <c r="F34" i="25"/>
  <c r="F32" i="25"/>
  <c r="F25" i="25" l="1"/>
  <c r="F18" i="25"/>
  <c r="E72" i="26" l="1"/>
  <c r="E67" i="26"/>
  <c r="E38" i="24"/>
  <c r="E28" i="24"/>
  <c r="F37" i="25"/>
  <c r="F27" i="25"/>
  <c r="E65" i="26"/>
  <c r="E24" i="24"/>
  <c r="F23" i="25"/>
  <c r="G82" i="26" l="1"/>
  <c r="F82" i="26"/>
  <c r="G73" i="24"/>
  <c r="F73" i="24"/>
  <c r="E155" i="24"/>
  <c r="H72" i="25"/>
  <c r="G72" i="25"/>
  <c r="F154" i="25"/>
  <c r="H130" i="25"/>
  <c r="H129" i="25" s="1"/>
  <c r="H128" i="25" s="1"/>
  <c r="H126" i="25"/>
  <c r="H125" i="25" s="1"/>
  <c r="H124" i="25" s="1"/>
  <c r="H122" i="25"/>
  <c r="H121" i="25" s="1"/>
  <c r="H120" i="25" s="1"/>
  <c r="H118" i="25"/>
  <c r="H117" i="25" s="1"/>
  <c r="H116" i="25" s="1"/>
  <c r="H114" i="25"/>
  <c r="H113" i="25" s="1"/>
  <c r="H112" i="25" s="1"/>
  <c r="H110" i="25"/>
  <c r="H109" i="25" s="1"/>
  <c r="H108" i="25" s="1"/>
  <c r="H106" i="25"/>
  <c r="H105" i="25" s="1"/>
  <c r="H104" i="25" s="1"/>
  <c r="H102" i="25"/>
  <c r="H101" i="25" s="1"/>
  <c r="H100" i="25" s="1"/>
  <c r="H98" i="25"/>
  <c r="H97" i="25" s="1"/>
  <c r="H96" i="25" s="1"/>
  <c r="G130" i="25"/>
  <c r="G129" i="25" s="1"/>
  <c r="G128" i="25" s="1"/>
  <c r="G126" i="25"/>
  <c r="G125" i="25" s="1"/>
  <c r="G124" i="25" s="1"/>
  <c r="G122" i="25"/>
  <c r="G121" i="25" s="1"/>
  <c r="G120" i="25" s="1"/>
  <c r="G118" i="25"/>
  <c r="G117" i="25" s="1"/>
  <c r="G116" i="25" s="1"/>
  <c r="G114" i="25"/>
  <c r="G113" i="25" s="1"/>
  <c r="G112" i="25" s="1"/>
  <c r="G110" i="25"/>
  <c r="G109" i="25"/>
  <c r="G108" i="25" s="1"/>
  <c r="G106" i="25"/>
  <c r="G105" i="25" s="1"/>
  <c r="G104" i="25" s="1"/>
  <c r="G102" i="25"/>
  <c r="G101" i="25" s="1"/>
  <c r="G100" i="25" s="1"/>
  <c r="G98" i="25"/>
  <c r="G97" i="25" s="1"/>
  <c r="G96" i="25" s="1"/>
  <c r="F81" i="26" l="1"/>
  <c r="G81" i="26"/>
  <c r="G83" i="26" l="1"/>
  <c r="F83" i="26"/>
  <c r="E83" i="26"/>
  <c r="G80" i="26"/>
  <c r="F80" i="26"/>
  <c r="G78" i="26"/>
  <c r="G77" i="26" s="1"/>
  <c r="F78" i="26"/>
  <c r="F77" i="26" s="1"/>
  <c r="E78" i="26"/>
  <c r="E77" i="26" s="1"/>
  <c r="G75" i="26"/>
  <c r="G74" i="26" s="1"/>
  <c r="F75" i="26"/>
  <c r="F74" i="26" s="1"/>
  <c r="E75" i="26"/>
  <c r="E74" i="26" s="1"/>
  <c r="E68" i="26"/>
  <c r="G68" i="26"/>
  <c r="F68" i="26"/>
  <c r="E64" i="26"/>
  <c r="G64" i="26"/>
  <c r="F64" i="26"/>
  <c r="E62" i="26"/>
  <c r="G62" i="26"/>
  <c r="F62" i="26"/>
  <c r="G58" i="26"/>
  <c r="G57" i="26" s="1"/>
  <c r="F58" i="26"/>
  <c r="F57" i="26" s="1"/>
  <c r="E58" i="26"/>
  <c r="E57" i="26" s="1"/>
  <c r="G55" i="26"/>
  <c r="F55" i="26"/>
  <c r="F54" i="26" s="1"/>
  <c r="E55" i="26"/>
  <c r="E54" i="26" s="1"/>
  <c r="G54" i="26"/>
  <c r="G52" i="26"/>
  <c r="F52" i="26"/>
  <c r="F51" i="26" s="1"/>
  <c r="E52" i="26"/>
  <c r="E51" i="26" s="1"/>
  <c r="G51" i="26"/>
  <c r="G49" i="26"/>
  <c r="G48" i="26" s="1"/>
  <c r="F49" i="26"/>
  <c r="F48" i="26" s="1"/>
  <c r="E49" i="26"/>
  <c r="E48" i="26" s="1"/>
  <c r="G46" i="26"/>
  <c r="F46" i="26"/>
  <c r="F45" i="26" s="1"/>
  <c r="E46" i="26"/>
  <c r="E45" i="26" s="1"/>
  <c r="G45" i="26"/>
  <c r="G44" i="26"/>
  <c r="F44" i="26"/>
  <c r="E44" i="26"/>
  <c r="G42" i="26"/>
  <c r="G41" i="26" s="1"/>
  <c r="F42" i="26"/>
  <c r="F41" i="26" s="1"/>
  <c r="E42" i="26"/>
  <c r="E41" i="26" s="1"/>
  <c r="G39" i="26"/>
  <c r="G38" i="26" s="1"/>
  <c r="F39" i="26"/>
  <c r="F38" i="26" s="1"/>
  <c r="E39" i="26"/>
  <c r="E38" i="26" s="1"/>
  <c r="G36" i="26"/>
  <c r="G35" i="26" s="1"/>
  <c r="F36" i="26"/>
  <c r="F35" i="26" s="1"/>
  <c r="E36" i="26"/>
  <c r="E35" i="26" s="1"/>
  <c r="G33" i="26"/>
  <c r="F33" i="26"/>
  <c r="E33" i="26"/>
  <c r="G31" i="26"/>
  <c r="F31" i="26"/>
  <c r="E31" i="26"/>
  <c r="G29" i="26"/>
  <c r="F29" i="26"/>
  <c r="E29" i="26"/>
  <c r="G27" i="26"/>
  <c r="F27" i="26"/>
  <c r="E27" i="26"/>
  <c r="G25" i="26"/>
  <c r="F25" i="26"/>
  <c r="E25" i="26"/>
  <c r="G23" i="26"/>
  <c r="F23" i="26"/>
  <c r="E23" i="26"/>
  <c r="G21" i="26"/>
  <c r="F21" i="26"/>
  <c r="E21" i="26"/>
  <c r="G19" i="26"/>
  <c r="F19" i="26"/>
  <c r="E19" i="26"/>
  <c r="G17" i="26"/>
  <c r="F17" i="26"/>
  <c r="E17" i="26"/>
  <c r="G11" i="26"/>
  <c r="F11" i="26"/>
  <c r="F10" i="26" s="1"/>
  <c r="E11" i="26"/>
  <c r="E10" i="26" s="1"/>
  <c r="G10" i="26"/>
  <c r="F14" i="26" l="1"/>
  <c r="F13" i="26" s="1"/>
  <c r="G14" i="26"/>
  <c r="G13" i="26" s="1"/>
  <c r="F61" i="26"/>
  <c r="E14" i="26"/>
  <c r="E13" i="26" s="1"/>
  <c r="G61" i="26"/>
  <c r="E61" i="26"/>
  <c r="F85" i="26" l="1"/>
  <c r="G85" i="26"/>
  <c r="E85" i="26"/>
  <c r="G161" i="24"/>
  <c r="F161" i="24"/>
  <c r="F160" i="24" s="1"/>
  <c r="F159" i="24" s="1"/>
  <c r="F158" i="24" s="1"/>
  <c r="F157" i="24" s="1"/>
  <c r="F156" i="24" s="1"/>
  <c r="E161" i="24"/>
  <c r="E160" i="24" s="1"/>
  <c r="E159" i="24" s="1"/>
  <c r="E158" i="24" s="1"/>
  <c r="E157" i="24" s="1"/>
  <c r="E156" i="24" s="1"/>
  <c r="G160" i="24"/>
  <c r="G159" i="24" s="1"/>
  <c r="G158" i="24" s="1"/>
  <c r="G157" i="24" s="1"/>
  <c r="G156" i="24" s="1"/>
  <c r="G154" i="24"/>
  <c r="F154" i="24"/>
  <c r="F153" i="24" s="1"/>
  <c r="F152" i="24" s="1"/>
  <c r="F151" i="24" s="1"/>
  <c r="F150" i="24" s="1"/>
  <c r="E154" i="24"/>
  <c r="E153" i="24" s="1"/>
  <c r="E152" i="24" s="1"/>
  <c r="E151" i="24" s="1"/>
  <c r="E150" i="24" s="1"/>
  <c r="G153" i="24"/>
  <c r="G152" i="24" s="1"/>
  <c r="G151" i="24" s="1"/>
  <c r="G150" i="24" s="1"/>
  <c r="G148" i="24"/>
  <c r="G147" i="24" s="1"/>
  <c r="G146" i="24" s="1"/>
  <c r="F148" i="24"/>
  <c r="E148" i="24"/>
  <c r="E147" i="24" s="1"/>
  <c r="E146" i="24" s="1"/>
  <c r="F147" i="24"/>
  <c r="F146" i="24" s="1"/>
  <c r="G144" i="24"/>
  <c r="G143" i="24" s="1"/>
  <c r="G142" i="24" s="1"/>
  <c r="F144" i="24"/>
  <c r="F143" i="24" s="1"/>
  <c r="F142" i="24" s="1"/>
  <c r="E144" i="24"/>
  <c r="E143" i="24" s="1"/>
  <c r="E142" i="24" s="1"/>
  <c r="G137" i="24"/>
  <c r="G136" i="24" s="1"/>
  <c r="G135" i="24" s="1"/>
  <c r="G134" i="24" s="1"/>
  <c r="G133" i="24" s="1"/>
  <c r="F137" i="24"/>
  <c r="F136" i="24" s="1"/>
  <c r="F135" i="24" s="1"/>
  <c r="F134" i="24" s="1"/>
  <c r="F133" i="24" s="1"/>
  <c r="E137" i="24"/>
  <c r="E136" i="24" s="1"/>
  <c r="E135" i="24" s="1"/>
  <c r="E134" i="24" s="1"/>
  <c r="E133" i="24" s="1"/>
  <c r="G131" i="24"/>
  <c r="G130" i="24" s="1"/>
  <c r="G129" i="24" s="1"/>
  <c r="F131" i="24"/>
  <c r="F130" i="24" s="1"/>
  <c r="F129" i="24" s="1"/>
  <c r="E131" i="24"/>
  <c r="E130" i="24" s="1"/>
  <c r="E129" i="24" s="1"/>
  <c r="G127" i="24"/>
  <c r="G126" i="24" s="1"/>
  <c r="G125" i="24" s="1"/>
  <c r="F127" i="24"/>
  <c r="F126" i="24" s="1"/>
  <c r="F125" i="24" s="1"/>
  <c r="E127" i="24"/>
  <c r="E126" i="24" s="1"/>
  <c r="E125" i="24" s="1"/>
  <c r="G123" i="24"/>
  <c r="G122" i="24" s="1"/>
  <c r="G121" i="24" s="1"/>
  <c r="F123" i="24"/>
  <c r="F122" i="24" s="1"/>
  <c r="F121" i="24" s="1"/>
  <c r="E123" i="24"/>
  <c r="E122" i="24"/>
  <c r="E121" i="24" s="1"/>
  <c r="G119" i="24"/>
  <c r="G118" i="24" s="1"/>
  <c r="G117" i="24" s="1"/>
  <c r="F119" i="24"/>
  <c r="F118" i="24" s="1"/>
  <c r="F117" i="24" s="1"/>
  <c r="E119" i="24"/>
  <c r="E118" i="24" s="1"/>
  <c r="E117" i="24" s="1"/>
  <c r="G115" i="24"/>
  <c r="G114" i="24" s="1"/>
  <c r="G113" i="24" s="1"/>
  <c r="F115" i="24"/>
  <c r="F114" i="24" s="1"/>
  <c r="F113" i="24" s="1"/>
  <c r="E115" i="24"/>
  <c r="E114" i="24" s="1"/>
  <c r="E113" i="24" s="1"/>
  <c r="G111" i="24"/>
  <c r="G110" i="24" s="1"/>
  <c r="G109" i="24" s="1"/>
  <c r="F111" i="24"/>
  <c r="F110" i="24" s="1"/>
  <c r="F109" i="24" s="1"/>
  <c r="E111" i="24"/>
  <c r="E110" i="24" s="1"/>
  <c r="E109" i="24" s="1"/>
  <c r="G107" i="24"/>
  <c r="G106" i="24" s="1"/>
  <c r="G105" i="24" s="1"/>
  <c r="F107" i="24"/>
  <c r="F106" i="24" s="1"/>
  <c r="F105" i="24" s="1"/>
  <c r="E107" i="24"/>
  <c r="E106" i="24" s="1"/>
  <c r="E105" i="24" s="1"/>
  <c r="G103" i="24"/>
  <c r="G102" i="24" s="1"/>
  <c r="G101" i="24" s="1"/>
  <c r="F103" i="24"/>
  <c r="F102" i="24" s="1"/>
  <c r="F101" i="24" s="1"/>
  <c r="E103" i="24"/>
  <c r="E102" i="24" s="1"/>
  <c r="E101" i="24" s="1"/>
  <c r="G99" i="24"/>
  <c r="F99" i="24"/>
  <c r="F98" i="24" s="1"/>
  <c r="F97" i="24" s="1"/>
  <c r="E99" i="24"/>
  <c r="E98" i="24" s="1"/>
  <c r="E97" i="24" s="1"/>
  <c r="G98" i="24"/>
  <c r="G97" i="24" s="1"/>
  <c r="G92" i="24"/>
  <c r="G91" i="24" s="1"/>
  <c r="F92" i="24"/>
  <c r="F91" i="24" s="1"/>
  <c r="E92" i="24"/>
  <c r="E91" i="24" s="1"/>
  <c r="G86" i="24"/>
  <c r="G85" i="24" s="1"/>
  <c r="G84" i="24" s="1"/>
  <c r="G83" i="24" s="1"/>
  <c r="F86" i="24"/>
  <c r="E86" i="24"/>
  <c r="E85" i="24" s="1"/>
  <c r="E84" i="24" s="1"/>
  <c r="E83" i="24" s="1"/>
  <c r="F85" i="24"/>
  <c r="F84" i="24" s="1"/>
  <c r="F83" i="24" s="1"/>
  <c r="G81" i="24"/>
  <c r="G80" i="24" s="1"/>
  <c r="G79" i="24" s="1"/>
  <c r="G78" i="24" s="1"/>
  <c r="F81" i="24"/>
  <c r="E81" i="24"/>
  <c r="E80" i="24" s="1"/>
  <c r="E79" i="24" s="1"/>
  <c r="E78" i="24" s="1"/>
  <c r="F80" i="24"/>
  <c r="F79" i="24" s="1"/>
  <c r="F78" i="24" s="1"/>
  <c r="G75" i="24"/>
  <c r="G74" i="24" s="1"/>
  <c r="F75" i="24"/>
  <c r="F74" i="24" s="1"/>
  <c r="E75" i="24"/>
  <c r="E74" i="24" s="1"/>
  <c r="G72" i="24"/>
  <c r="G71" i="24" s="1"/>
  <c r="G70" i="24" s="1"/>
  <c r="F72" i="24"/>
  <c r="F71" i="24" s="1"/>
  <c r="F70" i="24" s="1"/>
  <c r="G68" i="24"/>
  <c r="F68" i="24"/>
  <c r="F67" i="24" s="1"/>
  <c r="E68" i="24"/>
  <c r="E67" i="24" s="1"/>
  <c r="E66" i="24" s="1"/>
  <c r="G67" i="24"/>
  <c r="G66" i="24"/>
  <c r="G64" i="24"/>
  <c r="F64" i="24"/>
  <c r="E64" i="24"/>
  <c r="G62" i="24"/>
  <c r="F62" i="24"/>
  <c r="F61" i="24" s="1"/>
  <c r="F60" i="24" s="1"/>
  <c r="E62" i="24"/>
  <c r="G58" i="24"/>
  <c r="G57" i="24" s="1"/>
  <c r="G56" i="24" s="1"/>
  <c r="F58" i="24"/>
  <c r="E58" i="24"/>
  <c r="E57" i="24" s="1"/>
  <c r="E56" i="24" s="1"/>
  <c r="F57" i="24"/>
  <c r="F56" i="24" s="1"/>
  <c r="G53" i="24"/>
  <c r="G52" i="24" s="1"/>
  <c r="G51" i="24" s="1"/>
  <c r="G50" i="24" s="1"/>
  <c r="F53" i="24"/>
  <c r="F52" i="24" s="1"/>
  <c r="F51" i="24" s="1"/>
  <c r="F50" i="24" s="1"/>
  <c r="E53" i="24"/>
  <c r="E52" i="24" s="1"/>
  <c r="E51" i="24" s="1"/>
  <c r="E50" i="24" s="1"/>
  <c r="G48" i="24"/>
  <c r="G47" i="24" s="1"/>
  <c r="G46" i="24" s="1"/>
  <c r="G45" i="24" s="1"/>
  <c r="F48" i="24"/>
  <c r="E48" i="24"/>
  <c r="E47" i="24" s="1"/>
  <c r="F47" i="24"/>
  <c r="F46" i="24" s="1"/>
  <c r="F45" i="24" s="1"/>
  <c r="E46" i="24"/>
  <c r="E45" i="24" s="1"/>
  <c r="G43" i="24"/>
  <c r="F43" i="24"/>
  <c r="E43" i="24"/>
  <c r="G41" i="24"/>
  <c r="F41" i="24"/>
  <c r="E41" i="24"/>
  <c r="G36" i="24"/>
  <c r="F36" i="24"/>
  <c r="E36" i="24"/>
  <c r="G34" i="24"/>
  <c r="F34" i="24"/>
  <c r="E34" i="24"/>
  <c r="G32" i="24"/>
  <c r="F32" i="24"/>
  <c r="E32" i="24"/>
  <c r="G27" i="24"/>
  <c r="F27" i="24"/>
  <c r="E27" i="24"/>
  <c r="E25" i="24"/>
  <c r="G25" i="24"/>
  <c r="F25" i="24"/>
  <c r="G23" i="24"/>
  <c r="F23" i="24"/>
  <c r="E23" i="24"/>
  <c r="G18" i="24"/>
  <c r="G17" i="24" s="1"/>
  <c r="G16" i="24" s="1"/>
  <c r="G15" i="24" s="1"/>
  <c r="F18" i="24"/>
  <c r="F17" i="24" s="1"/>
  <c r="F16" i="24" s="1"/>
  <c r="F15" i="24" s="1"/>
  <c r="E18" i="24"/>
  <c r="E17" i="24" s="1"/>
  <c r="E16" i="24" s="1"/>
  <c r="E15" i="24" s="1"/>
  <c r="E40" i="24" l="1"/>
  <c r="E39" i="24" s="1"/>
  <c r="E141" i="24"/>
  <c r="E140" i="24" s="1"/>
  <c r="E139" i="24" s="1"/>
  <c r="G40" i="24"/>
  <c r="G39" i="24" s="1"/>
  <c r="E22" i="24"/>
  <c r="E21" i="24" s="1"/>
  <c r="E20" i="24" s="1"/>
  <c r="G141" i="24"/>
  <c r="G140" i="24" s="1"/>
  <c r="G139" i="24" s="1"/>
  <c r="E77" i="24"/>
  <c r="E31" i="24"/>
  <c r="E30" i="24" s="1"/>
  <c r="E29" i="24" s="1"/>
  <c r="E61" i="24"/>
  <c r="E60" i="24" s="1"/>
  <c r="E55" i="24" s="1"/>
  <c r="F40" i="24"/>
  <c r="F39" i="24" s="1"/>
  <c r="E96" i="24"/>
  <c r="E90" i="24" s="1"/>
  <c r="E89" i="24" s="1"/>
  <c r="E88" i="24" s="1"/>
  <c r="G61" i="24"/>
  <c r="G60" i="24" s="1"/>
  <c r="G55" i="24" s="1"/>
  <c r="F22" i="24"/>
  <c r="F21" i="24" s="1"/>
  <c r="F20" i="24" s="1"/>
  <c r="G22" i="24"/>
  <c r="G21" i="24" s="1"/>
  <c r="G20" i="24" s="1"/>
  <c r="G31" i="24"/>
  <c r="G30" i="24" s="1"/>
  <c r="F31" i="24"/>
  <c r="F30" i="24" s="1"/>
  <c r="F66" i="24"/>
  <c r="F55" i="24" s="1"/>
  <c r="G96" i="24"/>
  <c r="G90" i="24" s="1"/>
  <c r="G89" i="24" s="1"/>
  <c r="G88" i="24" s="1"/>
  <c r="F141" i="24"/>
  <c r="F140" i="24" s="1"/>
  <c r="F139" i="24" s="1"/>
  <c r="G77" i="24"/>
  <c r="F77" i="24"/>
  <c r="F96" i="24"/>
  <c r="F90" i="24" s="1"/>
  <c r="F89" i="24" s="1"/>
  <c r="F88" i="24" s="1"/>
  <c r="G29" i="24" l="1"/>
  <c r="E14" i="24"/>
  <c r="F29" i="24"/>
  <c r="F14" i="24" s="1"/>
  <c r="G14" i="24"/>
  <c r="F143" i="25" l="1"/>
  <c r="F142" i="25" s="1"/>
  <c r="F141" i="25" s="1"/>
  <c r="H160" i="25"/>
  <c r="H159" i="25" s="1"/>
  <c r="H158" i="25" s="1"/>
  <c r="H157" i="25" s="1"/>
  <c r="H156" i="25" s="1"/>
  <c r="H155" i="25" s="1"/>
  <c r="G160" i="25"/>
  <c r="G159" i="25" s="1"/>
  <c r="G158" i="25" s="1"/>
  <c r="G157" i="25" s="1"/>
  <c r="G156" i="25" s="1"/>
  <c r="G155" i="25" s="1"/>
  <c r="F160" i="25"/>
  <c r="F159" i="25" s="1"/>
  <c r="F158" i="25" s="1"/>
  <c r="F157" i="25" s="1"/>
  <c r="F156" i="25" s="1"/>
  <c r="F155" i="25" s="1"/>
  <c r="H153" i="25"/>
  <c r="H152" i="25" s="1"/>
  <c r="H151" i="25" s="1"/>
  <c r="G153" i="25"/>
  <c r="G152" i="25" s="1"/>
  <c r="G151" i="25" s="1"/>
  <c r="G150" i="25" s="1"/>
  <c r="G149" i="25" s="1"/>
  <c r="F153" i="25"/>
  <c r="F152" i="25" s="1"/>
  <c r="F151" i="25" s="1"/>
  <c r="F150" i="25" s="1"/>
  <c r="F149" i="25" s="1"/>
  <c r="H150" i="25"/>
  <c r="H149" i="25" s="1"/>
  <c r="H147" i="25"/>
  <c r="H146" i="25" s="1"/>
  <c r="H145" i="25" s="1"/>
  <c r="G147" i="25"/>
  <c r="G146" i="25" s="1"/>
  <c r="G145" i="25" s="1"/>
  <c r="F147" i="25"/>
  <c r="F146" i="25" s="1"/>
  <c r="F145" i="25" s="1"/>
  <c r="H143" i="25"/>
  <c r="H142" i="25" s="1"/>
  <c r="H141" i="25" s="1"/>
  <c r="G143" i="25"/>
  <c r="G142" i="25" s="1"/>
  <c r="G141" i="25" s="1"/>
  <c r="H136" i="25"/>
  <c r="H135" i="25" s="1"/>
  <c r="H134" i="25" s="1"/>
  <c r="H133" i="25" s="1"/>
  <c r="H132" i="25" s="1"/>
  <c r="G136" i="25"/>
  <c r="G135" i="25" s="1"/>
  <c r="G134" i="25" s="1"/>
  <c r="G133" i="25" s="1"/>
  <c r="G132" i="25" s="1"/>
  <c r="F136" i="25"/>
  <c r="F135" i="25" s="1"/>
  <c r="F134" i="25" s="1"/>
  <c r="F133" i="25"/>
  <c r="F132" i="25" s="1"/>
  <c r="F130" i="25"/>
  <c r="F129" i="25" s="1"/>
  <c r="F128" i="25" s="1"/>
  <c r="F126" i="25"/>
  <c r="F125" i="25" s="1"/>
  <c r="F124" i="25" s="1"/>
  <c r="F122" i="25"/>
  <c r="F121" i="25" s="1"/>
  <c r="F120" i="25" s="1"/>
  <c r="F118" i="25"/>
  <c r="F117" i="25" s="1"/>
  <c r="F116" i="25" s="1"/>
  <c r="F114" i="25"/>
  <c r="F113" i="25" s="1"/>
  <c r="F112" i="25" s="1"/>
  <c r="F110" i="25"/>
  <c r="F109" i="25" s="1"/>
  <c r="F108" i="25" s="1"/>
  <c r="F106" i="25"/>
  <c r="F105" i="25" s="1"/>
  <c r="F104" i="25" s="1"/>
  <c r="F102" i="25"/>
  <c r="F101" i="25" s="1"/>
  <c r="F100" i="25" s="1"/>
  <c r="F98" i="25"/>
  <c r="F97" i="25" s="1"/>
  <c r="F96" i="25" s="1"/>
  <c r="H91" i="25"/>
  <c r="H90" i="25" s="1"/>
  <c r="G91" i="25"/>
  <c r="G90" i="25" s="1"/>
  <c r="F91" i="25"/>
  <c r="F90" i="25" s="1"/>
  <c r="H85" i="25"/>
  <c r="H84" i="25" s="1"/>
  <c r="H83" i="25" s="1"/>
  <c r="H82" i="25" s="1"/>
  <c r="G85" i="25"/>
  <c r="G84" i="25" s="1"/>
  <c r="G83" i="25" s="1"/>
  <c r="G82" i="25" s="1"/>
  <c r="F85" i="25"/>
  <c r="F84" i="25" s="1"/>
  <c r="F83" i="25" s="1"/>
  <c r="F82" i="25" s="1"/>
  <c r="H80" i="25"/>
  <c r="H79" i="25" s="1"/>
  <c r="H78" i="25" s="1"/>
  <c r="H77" i="25" s="1"/>
  <c r="G80" i="25"/>
  <c r="G79" i="25" s="1"/>
  <c r="G78" i="25" s="1"/>
  <c r="G77" i="25" s="1"/>
  <c r="F80" i="25"/>
  <c r="F79" i="25" s="1"/>
  <c r="F78" i="25" s="1"/>
  <c r="F77" i="25" s="1"/>
  <c r="H74" i="25"/>
  <c r="H73" i="25" s="1"/>
  <c r="G74" i="25"/>
  <c r="G73" i="25" s="1"/>
  <c r="F74" i="25"/>
  <c r="F73" i="25" s="1"/>
  <c r="G71" i="25"/>
  <c r="G70" i="25" s="1"/>
  <c r="G69" i="25" s="1"/>
  <c r="H71" i="25"/>
  <c r="H70" i="25" s="1"/>
  <c r="H69" i="25" s="1"/>
  <c r="H67" i="25"/>
  <c r="H66" i="25" s="1"/>
  <c r="G67" i="25"/>
  <c r="F67" i="25"/>
  <c r="F66" i="25" s="1"/>
  <c r="F65" i="25" s="1"/>
  <c r="H63" i="25"/>
  <c r="G63" i="25"/>
  <c r="F63" i="25"/>
  <c r="H61" i="25"/>
  <c r="G61" i="25"/>
  <c r="F61" i="25"/>
  <c r="H57" i="25"/>
  <c r="H56" i="25" s="1"/>
  <c r="H55" i="25" s="1"/>
  <c r="G57" i="25"/>
  <c r="G56" i="25" s="1"/>
  <c r="G55" i="25" s="1"/>
  <c r="F57" i="25"/>
  <c r="F56" i="25" s="1"/>
  <c r="F55" i="25" s="1"/>
  <c r="H52" i="25"/>
  <c r="H51" i="25" s="1"/>
  <c r="H50" i="25" s="1"/>
  <c r="H49" i="25" s="1"/>
  <c r="G52" i="25"/>
  <c r="F52" i="25"/>
  <c r="F51" i="25" s="1"/>
  <c r="F50" i="25" s="1"/>
  <c r="F49" i="25" s="1"/>
  <c r="G51" i="25"/>
  <c r="G50" i="25" s="1"/>
  <c r="G49" i="25" s="1"/>
  <c r="H47" i="25"/>
  <c r="H46" i="25" s="1"/>
  <c r="H45" i="25" s="1"/>
  <c r="H44" i="25" s="1"/>
  <c r="G47" i="25"/>
  <c r="G46" i="25" s="1"/>
  <c r="G45" i="25" s="1"/>
  <c r="G44" i="25" s="1"/>
  <c r="F47" i="25"/>
  <c r="F46" i="25"/>
  <c r="F45" i="25"/>
  <c r="F44" i="25" s="1"/>
  <c r="H42" i="25"/>
  <c r="G42" i="25"/>
  <c r="F42" i="25"/>
  <c r="H40" i="25"/>
  <c r="G40" i="25"/>
  <c r="F40" i="25"/>
  <c r="H35" i="25"/>
  <c r="G35" i="25"/>
  <c r="F35" i="25"/>
  <c r="H33" i="25"/>
  <c r="G33" i="25"/>
  <c r="F33" i="25"/>
  <c r="H31" i="25"/>
  <c r="G31" i="25"/>
  <c r="F31" i="25"/>
  <c r="H26" i="25"/>
  <c r="G26" i="25"/>
  <c r="F26" i="25"/>
  <c r="H24" i="25"/>
  <c r="G24" i="25"/>
  <c r="F24" i="25"/>
  <c r="H22" i="25"/>
  <c r="G22" i="25"/>
  <c r="F22" i="25"/>
  <c r="H17" i="25"/>
  <c r="H16" i="25" s="1"/>
  <c r="H15" i="25" s="1"/>
  <c r="H14" i="25" s="1"/>
  <c r="G17" i="25"/>
  <c r="G16" i="25" s="1"/>
  <c r="G15" i="25" s="1"/>
  <c r="G14" i="25" s="1"/>
  <c r="F17" i="25"/>
  <c r="F16" i="25" s="1"/>
  <c r="F15" i="25" s="1"/>
  <c r="F14" i="25" s="1"/>
  <c r="G140" i="25" l="1"/>
  <c r="G139" i="25" s="1"/>
  <c r="G138" i="25" s="1"/>
  <c r="G30" i="25"/>
  <c r="G29" i="25" s="1"/>
  <c r="F60" i="25"/>
  <c r="F59" i="25" s="1"/>
  <c r="F54" i="25" s="1"/>
  <c r="G60" i="25"/>
  <c r="G59" i="25" s="1"/>
  <c r="H60" i="25"/>
  <c r="H59" i="25" s="1"/>
  <c r="G39" i="25"/>
  <c r="G38" i="25" s="1"/>
  <c r="G76" i="25"/>
  <c r="H30" i="25"/>
  <c r="H29" i="25" s="1"/>
  <c r="G21" i="25"/>
  <c r="G20" i="25" s="1"/>
  <c r="G19" i="25" s="1"/>
  <c r="H140" i="25"/>
  <c r="H139" i="25" s="1"/>
  <c r="H138" i="25" s="1"/>
  <c r="H39" i="25"/>
  <c r="H38" i="25" s="1"/>
  <c r="F39" i="25"/>
  <c r="F38" i="25" s="1"/>
  <c r="F21" i="25"/>
  <c r="F20" i="25" s="1"/>
  <c r="F19" i="25" s="1"/>
  <c r="F30" i="25"/>
  <c r="F29" i="25" s="1"/>
  <c r="H76" i="25"/>
  <c r="F95" i="25"/>
  <c r="F89" i="25" s="1"/>
  <c r="F88" i="25" s="1"/>
  <c r="F87" i="25" s="1"/>
  <c r="G95" i="25"/>
  <c r="F140" i="25"/>
  <c r="F139" i="25" s="1"/>
  <c r="F138" i="25" s="1"/>
  <c r="G65" i="25"/>
  <c r="G54" i="25" s="1"/>
  <c r="G66" i="25"/>
  <c r="H21" i="25"/>
  <c r="H20" i="25" s="1"/>
  <c r="H19" i="25" s="1"/>
  <c r="F76" i="25"/>
  <c r="H95" i="25"/>
  <c r="H65" i="25"/>
  <c r="G28" i="25" l="1"/>
  <c r="G13" i="25" s="1"/>
  <c r="H54" i="25"/>
  <c r="H28" i="25"/>
  <c r="H89" i="25"/>
  <c r="H88" i="25" s="1"/>
  <c r="H87" i="25" s="1"/>
  <c r="G89" i="25"/>
  <c r="G88" i="25" s="1"/>
  <c r="G87" i="25" s="1"/>
  <c r="F28" i="25"/>
  <c r="F13" i="25" s="1"/>
  <c r="F163" i="24"/>
  <c r="G163" i="24"/>
  <c r="F12" i="25" l="1"/>
  <c r="F162" i="25" s="1"/>
  <c r="H13" i="25"/>
  <c r="H12" i="25" s="1"/>
  <c r="H162" i="25" s="1"/>
  <c r="E163" i="24"/>
  <c r="G12" i="25"/>
  <c r="G162" i="25" s="1"/>
</calcChain>
</file>

<file path=xl/sharedStrings.xml><?xml version="1.0" encoding="utf-8"?>
<sst xmlns="http://schemas.openxmlformats.org/spreadsheetml/2006/main" count="1047" uniqueCount="213">
  <si>
    <t>МЕСТНАЯ АДМИНИСТРАЦИЯ ГОРОДА ИНКЕРМАНА, ВНУТРИГОРОДСКОГО МУНИЦИПАЛЬНОГО ОБРАЗОВАНИЯ ГОРОДА СЕВАСТОПОЛЯ</t>
  </si>
  <si>
    <r>
      <rPr>
        <b/>
        <sz val="11"/>
        <rFont val="Times New Roman"/>
        <family val="1"/>
        <charset val="204"/>
      </rPr>
      <t>Наименование</t>
    </r>
  </si>
  <si>
    <r>
      <rPr>
        <b/>
        <sz val="11"/>
        <rFont val="Times New Roman"/>
        <family val="1"/>
        <charset val="204"/>
      </rPr>
      <t>Код ГРБС</t>
    </r>
  </si>
  <si>
    <r>
      <rPr>
        <b/>
        <sz val="11"/>
        <rFont val="Times New Roman"/>
        <family val="1"/>
        <charset val="204"/>
      </rPr>
      <t>Код раздела, подраздела</t>
    </r>
  </si>
  <si>
    <r>
      <rPr>
        <b/>
        <sz val="11"/>
        <rFont val="Times New Roman"/>
        <family val="1"/>
        <charset val="204"/>
      </rPr>
      <t>Код целевой статьи</t>
    </r>
  </si>
  <si>
    <r>
      <rPr>
        <b/>
        <sz val="11"/>
        <rFont val="Times New Roman"/>
        <family val="1"/>
        <charset val="204"/>
      </rPr>
      <t>Код вида расходов</t>
    </r>
  </si>
  <si>
    <r>
      <rPr>
        <b/>
        <sz val="11"/>
        <rFont val="Times New Roman"/>
        <family val="1"/>
        <charset val="204"/>
      </rPr>
      <t>Общегосударственные вопросы</t>
    </r>
  </si>
  <si>
    <r>
      <rPr>
        <b/>
        <sz val="11"/>
        <rFont val="Times New Roman"/>
        <family val="1"/>
        <charset val="204"/>
      </rPr>
      <t>0100</t>
    </r>
  </si>
  <si>
    <r>
      <rPr>
        <b/>
        <sz val="11"/>
        <rFont val="Times New Roman"/>
        <family val="1"/>
        <charset val="204"/>
      </rPr>
      <t>Функционирование высшего должностного лица субъекта Российской Федерации и муниципального образования</t>
    </r>
  </si>
  <si>
    <r>
      <rPr>
        <b/>
        <sz val="11"/>
        <rFont val="Times New Roman"/>
        <family val="1"/>
        <charset val="204"/>
      </rPr>
      <t>0102</t>
    </r>
  </si>
  <si>
    <r>
      <rPr>
        <b/>
        <sz val="11"/>
        <rFont val="Times New Roman"/>
        <family val="1"/>
        <charset val="204"/>
      </rPr>
  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  </r>
  </si>
  <si>
    <r>
      <rPr>
        <b/>
        <sz val="11"/>
        <rFont val="Times New Roman"/>
        <family val="1"/>
        <charset val="204"/>
      </rPr>
      <t>0104</t>
    </r>
  </si>
  <si>
    <r>
      <rPr>
        <b/>
        <sz val="11"/>
        <rFont val="Times New Roman"/>
        <family val="1"/>
        <charset val="204"/>
      </rPr>
      <t>Резервные фонды</t>
    </r>
  </si>
  <si>
    <r>
      <rPr>
        <b/>
        <sz val="11"/>
        <rFont val="Times New Roman"/>
        <family val="1"/>
        <charset val="204"/>
      </rPr>
      <t>0111</t>
    </r>
  </si>
  <si>
    <r>
      <rPr>
        <b/>
        <sz val="11"/>
        <rFont val="Times New Roman"/>
        <family val="1"/>
        <charset val="204"/>
      </rPr>
      <t>Культура, кинематография</t>
    </r>
  </si>
  <si>
    <r>
      <rPr>
        <b/>
        <sz val="11"/>
        <rFont val="Times New Roman"/>
        <family val="1"/>
        <charset val="204"/>
      </rPr>
      <t>0800</t>
    </r>
  </si>
  <si>
    <r>
      <rPr>
        <b/>
        <sz val="11"/>
        <rFont val="Times New Roman"/>
        <family val="1"/>
        <charset val="204"/>
      </rPr>
      <t>Физическая культура и спорт</t>
    </r>
  </si>
  <si>
    <r>
      <rPr>
        <b/>
        <sz val="11"/>
        <rFont val="Times New Roman"/>
        <family val="1"/>
        <charset val="204"/>
      </rPr>
      <t>1100</t>
    </r>
  </si>
  <si>
    <r>
      <rPr>
        <b/>
        <sz val="11"/>
        <rFont val="Times New Roman"/>
        <family val="1"/>
        <charset val="204"/>
      </rPr>
      <t>Средства массовой информации</t>
    </r>
  </si>
  <si>
    <r>
      <rPr>
        <b/>
        <sz val="11"/>
        <rFont val="Times New Roman"/>
        <family val="1"/>
        <charset val="204"/>
      </rPr>
      <t>1200</t>
    </r>
  </si>
  <si>
    <r>
      <rPr>
        <b/>
        <sz val="11"/>
        <rFont val="Times New Roman"/>
        <family val="1"/>
        <charset val="204"/>
      </rPr>
      <t>1204</t>
    </r>
  </si>
  <si>
    <r>
      <rPr>
        <b/>
        <sz val="11"/>
        <rFont val="Times New Roman"/>
        <family val="1"/>
        <charset val="204"/>
      </rPr>
      <t>Функционирование законодательных (представительных) органов государственной власти и представительных органов муниципальных образований</t>
    </r>
  </si>
  <si>
    <r>
      <rPr>
        <b/>
        <sz val="11"/>
        <rFont val="Times New Roman"/>
        <family val="1"/>
        <charset val="204"/>
      </rPr>
      <t>0103</t>
    </r>
  </si>
  <si>
    <t>0102</t>
  </si>
  <si>
    <t>7100000000</t>
  </si>
  <si>
    <t>Обеспечение деятельности Главы внутригородского муниципального образования</t>
  </si>
  <si>
    <t>71000Б7101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</si>
  <si>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</si>
  <si>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</si>
  <si>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120</t>
  </si>
  <si>
    <t>0104</t>
  </si>
  <si>
    <t>Закупка товаров, работ и услуг для государственных (муниципальных) нужд</t>
  </si>
  <si>
    <t>200</t>
  </si>
  <si>
    <t>Иные закупки товаров, работ и услуг для обеспечения муниципальных нужд</t>
  </si>
  <si>
    <t>240</t>
  </si>
  <si>
    <t>7300000000</t>
  </si>
  <si>
    <t>0111</t>
  </si>
  <si>
    <t>7500000000</t>
  </si>
  <si>
    <t>Иные бюджетные ассигнования</t>
  </si>
  <si>
    <t>800</t>
  </si>
  <si>
    <t>Резервные средства</t>
  </si>
  <si>
    <t>870</t>
  </si>
  <si>
    <t>1100000000</t>
  </si>
  <si>
    <t>1110000000</t>
  </si>
  <si>
    <t>Мероприятия, направленные на проведение местных праздничных и иных зрелищных мероприятий во внутригородском муниципальном образовании</t>
  </si>
  <si>
    <t>11100К7201</t>
  </si>
  <si>
    <t>Иные закупки товаров, работ и услугдля обеспечения муниципальных нужд</t>
  </si>
  <si>
    <t>1120000000</t>
  </si>
  <si>
    <t>Мероприятия, направленные на осуществление военно-патриотического воспитания граждан Российской Федерации на территории внутригородского муниципального образования</t>
  </si>
  <si>
    <t>11200В7201</t>
  </si>
  <si>
    <t>Закупка товаров, работ и услугдля государственных (муниципальных) нужд</t>
  </si>
  <si>
    <t>1300000000</t>
  </si>
  <si>
    <t>Досуговые спортивные мероприятия для детей и подростков, направленные на развитие физкультуры и спорта во внутригородском муниципальном образовании</t>
  </si>
  <si>
    <t>13000С7201</t>
  </si>
  <si>
    <t>1204</t>
  </si>
  <si>
    <t>0900000000</t>
  </si>
  <si>
    <t>Мероприятия, направленные на информирование жителей внутригородского муниципального образования о деятельности органов местного самоуправления</t>
  </si>
  <si>
    <t>0103</t>
  </si>
  <si>
    <t>7200000000</t>
  </si>
  <si>
    <t xml:space="preserve">Функционирование местной администрации города Инкермана, внутригородского муниципального образования города Севастополя </t>
  </si>
  <si>
    <t>Обеспечение деятельности местной администрации города Инкермана, внутригородского муниципального образования города Севастополя</t>
  </si>
  <si>
    <t>Функционирование Инкерманского городского Совета</t>
  </si>
  <si>
    <t>Муниципальная программа «Развитие культуры в городе Инкермане, внутригородском муниципальном образовании города Севастополя »</t>
  </si>
  <si>
    <t>Муниципальная программа «Развитие физической культуры и спорта в  городе Инкермане, внутригородском муниципальном образовании города Севастополя»</t>
  </si>
  <si>
    <t>Муниципальная программа "Информационная политика и развитие средств массовой информации в городе Инкермане, внутригородском муниципальном образовании города Севастополя"</t>
  </si>
  <si>
    <t>(гыс.руб.)</t>
  </si>
  <si>
    <r>
      <rPr>
        <b/>
        <sz val="11"/>
        <rFont val="Times New Roman"/>
        <family val="1"/>
        <charset val="204"/>
      </rPr>
      <t>Целевая статья</t>
    </r>
  </si>
  <si>
    <t>0300</t>
  </si>
  <si>
    <t>0314</t>
  </si>
  <si>
    <t>Другие вопросы в области национальной безопасности и правоохранительной деятельности</t>
  </si>
  <si>
    <t>Муниципальная программа "Профилактика терроризма и экстремизма на территории города Инкермана, а таже минимизация и ликвидация последствий проявления терроризма и экстремизма на территории города Инкермана, внутригородского муниципального образования города Севастополя"</t>
  </si>
  <si>
    <t>72000Б7101</t>
  </si>
  <si>
    <t>73000Б7101</t>
  </si>
  <si>
    <t>75000Б7101</t>
  </si>
  <si>
    <t>09100И7201</t>
  </si>
  <si>
    <t>12100Т7201</t>
  </si>
  <si>
    <t>Национальная безопасность и правохранительная деятельность</t>
  </si>
  <si>
    <t>Непрограммные расходы</t>
  </si>
  <si>
    <t>Функционирование высшего должностного лица внутригородского муниципального образования</t>
  </si>
  <si>
    <t>Расходы на выплату персоналу государственных (муниципальных) органов</t>
  </si>
  <si>
    <t>Содержание и обеспечение деятельности Инкерманского городского Совета</t>
  </si>
  <si>
    <t>Культура</t>
  </si>
  <si>
    <t>0801</t>
  </si>
  <si>
    <t>Массовый спорт</t>
  </si>
  <si>
    <t>Уплата налогов, сборов и иных платежей</t>
  </si>
  <si>
    <t>Исполнение судебных актов</t>
  </si>
  <si>
    <t>Обеспечение проведения выборов и референдумов</t>
  </si>
  <si>
    <t>0107</t>
  </si>
  <si>
    <t>Проведение выборов и референдумов в городе Инкермане, внутригородском муниципальном образовании города Севастополя</t>
  </si>
  <si>
    <t>Расходы на проведение выборов в городе Инкермане, внутригородском муниципальном образовании города Севастополя</t>
  </si>
  <si>
    <t>Специальные расходы</t>
  </si>
  <si>
    <t>Другие общегосударственные вопросы</t>
  </si>
  <si>
    <t>0113</t>
  </si>
  <si>
    <t>Подпрограмма «Праздники»</t>
  </si>
  <si>
    <t>Подпрограмма «Военно-патриотическое воспитание»</t>
  </si>
  <si>
    <t>Резервный фонд местной администрации</t>
  </si>
  <si>
    <t>Резервный фонд</t>
  </si>
  <si>
    <t>Образование</t>
  </si>
  <si>
    <t>Профессиональная подготовка, переподготовка и повышение квалификации</t>
  </si>
  <si>
    <t>0700</t>
  </si>
  <si>
    <t>0705</t>
  </si>
  <si>
    <t xml:space="preserve">Мероприятия, направленные на развитие муниципальной службы города Инкермана </t>
  </si>
  <si>
    <t>Мероприятия, направленные на предупреждение  терроризма, а также повышение готовности населения города Инкермана противодействию терроризма на территории муниципального образования</t>
  </si>
  <si>
    <t>05000000000</t>
  </si>
  <si>
    <t>05000М7201</t>
  </si>
  <si>
    <t>Код вида расходов</t>
  </si>
  <si>
    <t>Муниципальная программа  «Развитие муниципальной службы в органах местного самоуправления города Инкермана, внутригородского муниципального образования  города Севастополя на 2017 год»"</t>
  </si>
  <si>
    <t>ИТОГО</t>
  </si>
  <si>
    <t>Жилищно-коммунальное хозяйство</t>
  </si>
  <si>
    <t>Благоустройство</t>
  </si>
  <si>
    <t>0500</t>
  </si>
  <si>
    <t>0503</t>
  </si>
  <si>
    <t>Обеспечение деятельности местной администрации города Инкермана, внутригородского муниципального образования города Севастополя на осуществление отдельных государственных полномочий в сфере благоустройства</t>
  </si>
  <si>
    <t>0600000000</t>
  </si>
  <si>
    <t xml:space="preserve">Реализация мероприятий по санитарной очистке </t>
  </si>
  <si>
    <t>Реализация мероприятий по осуществлению отдельных государственных полномочий на территории города Инкермана, внутригородского муниципального образования города Севастополя</t>
  </si>
  <si>
    <t>Реализация мероприятий по удалению твердых коммунальных отходов, в т.ч. с мест несанкционированных и бесхозных свалок, и по их транспортировке для утилизации</t>
  </si>
  <si>
    <t>Реализация мероприятий по созданию, содержанию зеленых насаждений, обеспечению ухода за ними</t>
  </si>
  <si>
    <t>Реализация мероприятий по созданию, приобретению, установке, текущему ремонту и реконструкции элементов благоустройства</t>
  </si>
  <si>
    <t>Реализация мероприятий по обустройству площадок для установки контейнеров для сбора твердых коммунальных отходов</t>
  </si>
  <si>
    <t>Обеспечение и реализация мероприятий по обустройству и ремонту тротуаров</t>
  </si>
  <si>
    <t>Реализация мероприятий по обустройству и содержанию спортивных и детских игровых площадок (комплексов)</t>
  </si>
  <si>
    <t>Обеспечение и реализация мероприятий по ремонту и содержанию внутриквартальных дорог</t>
  </si>
  <si>
    <t xml:space="preserve"> Мероприятия по ремонту и содержанию внутриквартальных дорог</t>
  </si>
  <si>
    <t xml:space="preserve">Мероприятия по санитарной очистке </t>
  </si>
  <si>
    <t>Мероприятия по удалению твердых коммунальных отходов, в т.ч. с мест несанкционированных и бесхозных свалок, и по их транспортировке для утилизации</t>
  </si>
  <si>
    <t>Мероприятия по созданию, содержанию зеленых насаждений, обеспечению ухода за ними</t>
  </si>
  <si>
    <t>Мероприятия по обустройству площадок для установки контейнеров для сбора твердых коммунальных отходов</t>
  </si>
  <si>
    <t>Мероприятия по обустройству и содержанию спортивных и детских игровых площадок (комплексов)</t>
  </si>
  <si>
    <t>Мероприятия по созданию, приобретению, установке, текущему ремонту и реконструкции элементов благоустройства</t>
  </si>
  <si>
    <t>0500000000</t>
  </si>
  <si>
    <t>Мероприятия по обустройству и ремонту тротуаров</t>
  </si>
  <si>
    <t>Мероприятия по ремонту и содержанию внутриквартальных дорог</t>
  </si>
  <si>
    <t>0600000001</t>
  </si>
  <si>
    <t>0600000002</t>
  </si>
  <si>
    <t>0600000003</t>
  </si>
  <si>
    <t>0600000004</t>
  </si>
  <si>
    <t>0600000005</t>
  </si>
  <si>
    <t>Муниципальная программа «Организация общественного порядка на территории города Инкермана, внутригородского муниципального образования города Севастополя»</t>
  </si>
  <si>
    <t>Мероприятия, направленные на организацию общественного порядка на территории внутригородского муниципального образования</t>
  </si>
  <si>
    <t>0800000000</t>
  </si>
  <si>
    <t>08000П7201</t>
  </si>
  <si>
    <t>Муниципальная программа "Организация и осуществление мероприятий по защите населения от чрезвычайных ситуаций природного и техногенного характера на территории города Инкермана, внутригородского муниципального образования города Севастополя"</t>
  </si>
  <si>
    <t>0700000000</t>
  </si>
  <si>
    <t>07000Ч7201</t>
  </si>
  <si>
    <t>Итого расходов</t>
  </si>
  <si>
    <t>(тыс. руб.)</t>
  </si>
  <si>
    <t>Мероприятия по защите населения от чрезвычайных ситуаций природного и техногенного характера на территории внутригородского муниципального образования города Севастополя</t>
  </si>
  <si>
    <t>Реализация мероприятий по содержанию и благоустройству кладбищ</t>
  </si>
  <si>
    <t>Мероприятия по содержанию и благоустройству кладбищ</t>
  </si>
  <si>
    <t>Муниципальная программа "Осуществление отдельных государственных полномочий на территории города Инкермана, внутригородского муниципального образования города Севвастополя"</t>
  </si>
  <si>
    <t>Непрограммные расходы внутригородского муниципального образования в сфере общегосударственных вопросов</t>
  </si>
  <si>
    <t>Условно утверждаемые расходы</t>
  </si>
  <si>
    <t>Приложение № 1</t>
  </si>
  <si>
    <t>77000Б7701</t>
  </si>
  <si>
    <t>Расходы на отдельное государственное полномочие по ведению похозяйственных книг в целях учета личных подсобных хозяйств, предоставлению выписок из них на территории внутригородского муниципального образования за счет средств субвенции</t>
  </si>
  <si>
    <t>Муниципальная программа "Осуществление отдельных государственных полномочий на территории города Инкермана, внутригородского муниципального образования города Севвастополя "</t>
  </si>
  <si>
    <t>0600100000</t>
  </si>
  <si>
    <t>Реализация полномочий органов местного самоуправления в городе Севастополе</t>
  </si>
  <si>
    <t>Уплата  взносов в Ассоциацию "Совет муниципальных образований города Севастополя"</t>
  </si>
  <si>
    <t>0600200000</t>
  </si>
  <si>
    <t>0600300000</t>
  </si>
  <si>
    <t>0600400000</t>
  </si>
  <si>
    <t>0600500000</t>
  </si>
  <si>
    <t>0600600000</t>
  </si>
  <si>
    <t>0600700000</t>
  </si>
  <si>
    <t>0600800000</t>
  </si>
  <si>
    <t>0600900000</t>
  </si>
  <si>
    <t>0601100000</t>
  </si>
  <si>
    <t>Реализация мероприятий, направленных на информирование жителей внутригородского муниципального образования о деятельности органов местного самоуправления</t>
  </si>
  <si>
    <t>0600671941</t>
  </si>
  <si>
    <t>0600771941</t>
  </si>
  <si>
    <t>0600971941</t>
  </si>
  <si>
    <t>Муниципальная программа "Профилактика терроризма и экстремизма на территории города Инкермана, а таже минимизация и ликвидация последствий проявления терроризма и экстремизма на территории города Инкермана, внутригородского муниципального образования города Севастополя "</t>
  </si>
  <si>
    <t>Муниципальная программа «Информационная политика и развитие средств массовой информации в городе Инкермане, внутригородском муниципальном образовании города Севастополя  »</t>
  </si>
  <si>
    <t>0910000000</t>
  </si>
  <si>
    <t>Другие вопросы в области средств массовой информации</t>
  </si>
  <si>
    <t>Муниципальная программа «Развитие физической культуры и спорта в городе Инкермане, внутригородском муниципальном образовании города Севастполя»</t>
  </si>
  <si>
    <t>Муниципальная программа «Владение, пользование и распоряжение муниципальным имуществом города Инкермана, внутригородского муниципального образования города Севастополя»</t>
  </si>
  <si>
    <t>1500000000</t>
  </si>
  <si>
    <t>Мероприятия, направленные на владение, пользование и распоряжение муниципальным имуществом</t>
  </si>
  <si>
    <t>15000Д7201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</si>
  <si>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</si>
  <si>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</si>
  <si>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2025 год</t>
  </si>
  <si>
    <t xml:space="preserve"> 2026 год</t>
  </si>
  <si>
    <t>Программные расходы</t>
  </si>
  <si>
    <t>Муниципальная программа "Осуществление отдельных государственных полномочий в сфере благоустройства на территории города Инкермана, внутригородского муниципального образования города Севастополя"</t>
  </si>
  <si>
    <t>73000А7101</t>
  </si>
  <si>
    <t>0600107230</t>
  </si>
  <si>
    <t>0600207230</t>
  </si>
  <si>
    <t>0600307230</t>
  </si>
  <si>
    <t>0600407230</t>
  </si>
  <si>
    <t>0600507230</t>
  </si>
  <si>
    <t>0600807230</t>
  </si>
  <si>
    <t>0601107230</t>
  </si>
  <si>
    <t>Иные закупки товаров, работ и услуг для обеспечения государственных (муниципальных) нужд</t>
  </si>
  <si>
    <t xml:space="preserve"> В.С.Путинцев</t>
  </si>
  <si>
    <t>ВЕДОМСТВЕННАЯ СТРУКТУРА РАСХОДОВ БЮДЖЕТА ГОРОДА ИНКЕРМАНА на 2025 год и плановый период 2026 и 2027 годов</t>
  </si>
  <si>
    <t xml:space="preserve"> 2027 год</t>
  </si>
  <si>
    <t>РАСПРЕДЕЛЕНИЕ БЮДЖЕТНЫХ АССИГНОВАНИЙ ПО ЦЕЛЕВЫМ СТАТЬЯМ  (МУНИЦИПАЛЬНЫМ ПРОГРАММАМ И НЕПРОГРАММНЫМ НАПРАВЛЕНИЯМ ДЕЯТЕЛЬНОСТИ) на 2025 год и плановый период 2026 и 2027 годов</t>
  </si>
  <si>
    <t>тыс.руб.</t>
  </si>
  <si>
    <t>РАСПРЕДЕЛЕНИЕ БЮДЖЕТНЫХ АССИГНОВАНИИ ПО РАЗДЕЛАМ, ПОДРАЗДЕЛАМ, ЦЕЛЕВЫМ СТАТЬЯМ (МУНИЦИПАЛЬНЫМ ПРОГРАММАМ И НЕПРОГРАММНЫМ НАПРАВЛЕНИЯМ ДЕЯТЕЛЬНОСТИ), ГРУППАМ  (ГРУППАМ И ПОДГРУППАМ) ВИДОВ РАСХОДОВ КЛАССФИКАЦИИ БЮДЖЕТА  на 2025 год и плановый период 2026 и 2027 годов</t>
  </si>
  <si>
    <t xml:space="preserve">        Глава города Инкермана</t>
  </si>
  <si>
    <t xml:space="preserve">О бюджете города Инкермана на 2024 год и плановый период 2025 и 2026 годов </t>
  </si>
  <si>
    <t xml:space="preserve">"О бюджете города Инкермана на 2025 год и плановый период 2026 и 2027 годов" </t>
  </si>
  <si>
    <t>изменений в решение Инкерманского гороского Совета от 27.12.2024 г. № 29/77</t>
  </si>
  <si>
    <t>Приложение № 2</t>
  </si>
  <si>
    <t>Приложение № 3</t>
  </si>
  <si>
    <t xml:space="preserve">О бюджете города Инкермана на 2025 год и плановый период 2026 и 2027 годов </t>
  </si>
  <si>
    <t xml:space="preserve">к проекту решения Инкерманского городского Совета от _2025 г.   №_/_  "О внесении </t>
  </si>
  <si>
    <t xml:space="preserve">к проекту решения Инкерманского городского Совета от _2025 г. № _/_  "О внесении </t>
  </si>
  <si>
    <r>
      <t xml:space="preserve">к решению Инкерманского городского Совета от </t>
    </r>
    <r>
      <rPr>
        <sz val="10"/>
        <color rgb="FFFF0000"/>
        <rFont val="Times New Roman"/>
        <family val="1"/>
        <charset val="204"/>
      </rPr>
      <t>__.2025</t>
    </r>
    <r>
      <rPr>
        <sz val="10"/>
        <rFont val="Times New Roman"/>
        <family val="1"/>
        <charset val="204"/>
      </rPr>
      <t xml:space="preserve"> г.  № /_ "О внесении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</si>
</sst>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0"/>
      <name val="Arial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Arial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8"/>
    <xf numFmtId="0" fontId="7" fillId="0" borderId="8"/>
    <xf numFmtId="0" fontId="7" fillId="0" borderId="8"/>
  </cellStyleXfs>
  <cellXfs count="261">
    <xf numFmtId="0" fontId="0" fillId="0" borderId="0" xfId="0"/>
    <xf numFmtId="0" fontId="3" fillId="0" borderId="8" xfId="2" applyFont="1"/>
    <xf numFmtId="0" fontId="2" fillId="0" borderId="8" xfId="1" applyFont="1"/>
    <xf numFmtId="0" fontId="4" fillId="0" borderId="8" xfId="1" applyFont="1"/>
    <xf numFmtId="0" fontId="3" fillId="0" borderId="8" xfId="1" applyFont="1"/>
    <xf numFmtId="0" fontId="4" fillId="0" borderId="36" xfId="1" applyFont="1" applyBorder="1" applyAlignment="1">
      <alignment horizontal="center" vertical="center"/>
    </xf>
    <xf numFmtId="0" fontId="4" fillId="0" borderId="36" xfId="1" applyFont="1" applyBorder="1" applyAlignment="1">
      <alignment horizontal="left" vertical="top" wrapText="1"/>
    </xf>
    <xf numFmtId="2" fontId="2" fillId="0" borderId="36" xfId="1" applyNumberFormat="1" applyFont="1" applyBorder="1" applyAlignment="1">
      <alignment horizontal="center" vertical="center"/>
    </xf>
    <xf numFmtId="2" fontId="4" fillId="0" borderId="36" xfId="1" applyNumberFormat="1" applyFont="1" applyBorder="1" applyAlignment="1">
      <alignment horizontal="center" vertical="center"/>
    </xf>
    <xf numFmtId="0" fontId="4" fillId="0" borderId="16" xfId="1" applyFont="1" applyBorder="1" applyAlignment="1">
      <alignment horizontal="left" vertical="center" wrapText="1"/>
    </xf>
    <xf numFmtId="0" fontId="2" fillId="0" borderId="14" xfId="1" applyFont="1" applyBorder="1" applyAlignment="1">
      <alignment horizontal="left" vertical="center" wrapText="1"/>
    </xf>
    <xf numFmtId="4" fontId="2" fillId="0" borderId="8" xfId="1" applyNumberFormat="1" applyFont="1"/>
    <xf numFmtId="0" fontId="2" fillId="0" borderId="8" xfId="1" applyFont="1" applyAlignment="1">
      <alignment horizontal="center"/>
    </xf>
    <xf numFmtId="0" fontId="4" fillId="0" borderId="36" xfId="1" applyFont="1" applyBorder="1" applyAlignment="1">
      <alignment horizontal="left" vertical="center" wrapText="1"/>
    </xf>
    <xf numFmtId="49" fontId="4" fillId="0" borderId="36" xfId="1" applyNumberFormat="1" applyFont="1" applyBorder="1" applyAlignment="1">
      <alignment horizontal="center" vertical="center"/>
    </xf>
    <xf numFmtId="0" fontId="2" fillId="0" borderId="36" xfId="1" applyFont="1" applyBorder="1" applyAlignment="1">
      <alignment horizontal="left" vertical="center" wrapText="1"/>
    </xf>
    <xf numFmtId="49" fontId="2" fillId="0" borderId="36" xfId="1" applyNumberFormat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2" fontId="2" fillId="0" borderId="8" xfId="1" applyNumberFormat="1" applyFont="1"/>
    <xf numFmtId="0" fontId="4" fillId="0" borderId="36" xfId="2" applyFont="1" applyBorder="1" applyAlignment="1">
      <alignment horizontal="center" vertical="center" wrapText="1"/>
    </xf>
    <xf numFmtId="0" fontId="2" fillId="0" borderId="8" xfId="1" applyFont="1" applyAlignment="1">
      <alignment vertical="center"/>
    </xf>
    <xf numFmtId="0" fontId="2" fillId="0" borderId="7" xfId="1" applyFont="1" applyBorder="1" applyAlignment="1">
      <alignment horizontal="center" vertical="top"/>
    </xf>
    <xf numFmtId="0" fontId="2" fillId="0" borderId="7" xfId="1" applyFont="1" applyBorder="1" applyAlignment="1">
      <alignment horizontal="center" vertical="top" wrapText="1"/>
    </xf>
    <xf numFmtId="0" fontId="2" fillId="0" borderId="7" xfId="1" applyFont="1" applyBorder="1" applyAlignment="1">
      <alignment horizontal="left" vertical="top" wrapText="1"/>
    </xf>
    <xf numFmtId="0" fontId="4" fillId="0" borderId="5" xfId="2" applyFont="1" applyBorder="1" applyAlignment="1">
      <alignment horizontal="center" vertical="center" wrapText="1"/>
    </xf>
    <xf numFmtId="0" fontId="2" fillId="0" borderId="8" xfId="1" applyFont="1" applyAlignment="1">
      <alignment vertical="top"/>
    </xf>
    <xf numFmtId="0" fontId="8" fillId="0" borderId="5" xfId="1" applyFont="1" applyBorder="1" applyAlignment="1">
      <alignment horizontal="center" vertical="top"/>
    </xf>
    <xf numFmtId="0" fontId="8" fillId="0" borderId="7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 vertical="top"/>
    </xf>
    <xf numFmtId="0" fontId="8" fillId="0" borderId="8" xfId="1" applyFont="1" applyAlignment="1">
      <alignment horizontal="center" vertical="top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top"/>
    </xf>
    <xf numFmtId="165" fontId="2" fillId="0" borderId="8" xfId="1" applyNumberFormat="1" applyFont="1"/>
    <xf numFmtId="0" fontId="2" fillId="0" borderId="5" xfId="1" applyFont="1" applyBorder="1" applyAlignment="1">
      <alignment horizontal="left" vertical="center"/>
    </xf>
    <xf numFmtId="0" fontId="2" fillId="0" borderId="7" xfId="1" applyFont="1" applyBorder="1" applyAlignment="1">
      <alignment horizontal="center" vertical="center"/>
    </xf>
    <xf numFmtId="4" fontId="4" fillId="0" borderId="7" xfId="1" applyNumberFormat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4" fontId="4" fillId="0" borderId="2" xfId="1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left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4" fontId="2" fillId="0" borderId="20" xfId="1" applyNumberFormat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4" fontId="2" fillId="0" borderId="21" xfId="1" applyNumberFormat="1" applyFont="1" applyBorder="1" applyAlignment="1">
      <alignment horizontal="center" vertical="center"/>
    </xf>
    <xf numFmtId="0" fontId="2" fillId="0" borderId="16" xfId="1" applyFont="1" applyBorder="1" applyAlignment="1">
      <alignment horizontal="left" vertical="center" wrapText="1"/>
    </xf>
    <xf numFmtId="0" fontId="2" fillId="0" borderId="22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4" fontId="2" fillId="0" borderId="22" xfId="1" applyNumberFormat="1" applyFont="1" applyBorder="1" applyAlignment="1">
      <alignment horizontal="center" vertical="center"/>
    </xf>
    <xf numFmtId="0" fontId="2" fillId="0" borderId="15" xfId="1" applyFont="1" applyBorder="1" applyAlignment="1">
      <alignment horizontal="left" vertical="center"/>
    </xf>
    <xf numFmtId="0" fontId="2" fillId="0" borderId="23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4" fontId="2" fillId="0" borderId="23" xfId="1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left" vertical="center"/>
    </xf>
    <xf numFmtId="0" fontId="2" fillId="0" borderId="14" xfId="1" applyFont="1" applyBorder="1" applyAlignment="1">
      <alignment horizontal="left" vertical="center"/>
    </xf>
    <xf numFmtId="164" fontId="2" fillId="0" borderId="8" xfId="1" applyNumberFormat="1" applyFont="1"/>
    <xf numFmtId="0" fontId="2" fillId="0" borderId="16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29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 wrapText="1"/>
    </xf>
    <xf numFmtId="0" fontId="2" fillId="0" borderId="33" xfId="1" applyFont="1" applyBorder="1" applyAlignment="1">
      <alignment horizontal="left" vertical="center" wrapText="1"/>
    </xf>
    <xf numFmtId="0" fontId="2" fillId="0" borderId="28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49" fontId="4" fillId="0" borderId="20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4" fontId="4" fillId="0" borderId="20" xfId="1" applyNumberFormat="1" applyFont="1" applyBorder="1" applyAlignment="1">
      <alignment horizontal="center" vertical="center"/>
    </xf>
    <xf numFmtId="49" fontId="4" fillId="0" borderId="28" xfId="1" applyNumberFormat="1" applyFont="1" applyBorder="1" applyAlignment="1">
      <alignment horizontal="center" vertical="center"/>
    </xf>
    <xf numFmtId="49" fontId="2" fillId="0" borderId="21" xfId="1" applyNumberFormat="1" applyFont="1" applyBorder="1" applyAlignment="1">
      <alignment horizontal="center" vertical="center"/>
    </xf>
    <xf numFmtId="49" fontId="2" fillId="0" borderId="28" xfId="1" applyNumberFormat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49" fontId="2" fillId="0" borderId="15" xfId="1" applyNumberFormat="1" applyFont="1" applyBorder="1" applyAlignment="1">
      <alignment horizontal="center" vertical="center"/>
    </xf>
    <xf numFmtId="0" fontId="4" fillId="0" borderId="1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2" fillId="0" borderId="11" xfId="1" applyFont="1" applyBorder="1" applyAlignment="1">
      <alignment horizontal="left" vertical="center" wrapText="1"/>
    </xf>
    <xf numFmtId="49" fontId="2" fillId="0" borderId="11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wrapText="1"/>
    </xf>
    <xf numFmtId="49" fontId="2" fillId="0" borderId="9" xfId="1" applyNumberFormat="1" applyFont="1" applyBorder="1" applyAlignment="1">
      <alignment horizontal="center" vertical="center"/>
    </xf>
    <xf numFmtId="49" fontId="2" fillId="0" borderId="14" xfId="1" applyNumberFormat="1" applyFont="1" applyBorder="1" applyAlignment="1">
      <alignment horizontal="center" vertical="center"/>
    </xf>
    <xf numFmtId="4" fontId="2" fillId="0" borderId="28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/>
    </xf>
    <xf numFmtId="49" fontId="2" fillId="0" borderId="10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49" fontId="2" fillId="0" borderId="20" xfId="1" applyNumberFormat="1" applyFont="1" applyBorder="1" applyAlignment="1">
      <alignment horizontal="center" vertical="center"/>
    </xf>
    <xf numFmtId="49" fontId="2" fillId="0" borderId="24" xfId="1" applyNumberFormat="1" applyFont="1" applyBorder="1" applyAlignment="1">
      <alignment horizontal="center" vertical="center"/>
    </xf>
    <xf numFmtId="4" fontId="2" fillId="0" borderId="18" xfId="1" applyNumberFormat="1" applyFont="1" applyBorder="1" applyAlignment="1">
      <alignment horizontal="center" vertical="center"/>
    </xf>
    <xf numFmtId="49" fontId="2" fillId="0" borderId="25" xfId="1" applyNumberFormat="1" applyFont="1" applyBorder="1" applyAlignment="1">
      <alignment horizontal="center" vertical="center"/>
    </xf>
    <xf numFmtId="4" fontId="2" fillId="0" borderId="19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22" xfId="1" applyNumberFormat="1" applyFont="1" applyBorder="1" applyAlignment="1">
      <alignment horizontal="center" vertical="center"/>
    </xf>
    <xf numFmtId="49" fontId="2" fillId="0" borderId="26" xfId="1" applyNumberFormat="1" applyFont="1" applyBorder="1" applyAlignment="1">
      <alignment horizontal="center" vertical="center"/>
    </xf>
    <xf numFmtId="4" fontId="2" fillId="0" borderId="44" xfId="1" applyNumberFormat="1" applyFont="1" applyBorder="1" applyAlignment="1">
      <alignment horizontal="center" vertical="center"/>
    </xf>
    <xf numFmtId="49" fontId="2" fillId="0" borderId="18" xfId="1" applyNumberFormat="1" applyFont="1" applyBorder="1" applyAlignment="1">
      <alignment horizontal="center" vertical="center"/>
    </xf>
    <xf numFmtId="4" fontId="2" fillId="0" borderId="24" xfId="1" applyNumberFormat="1" applyFont="1" applyBorder="1" applyAlignment="1">
      <alignment horizontal="center" vertical="center"/>
    </xf>
    <xf numFmtId="49" fontId="2" fillId="0" borderId="19" xfId="1" applyNumberFormat="1" applyFont="1" applyBorder="1" applyAlignment="1">
      <alignment horizontal="center" vertical="center"/>
    </xf>
    <xf numFmtId="4" fontId="2" fillId="0" borderId="25" xfId="1" applyNumberFormat="1" applyFont="1" applyBorder="1" applyAlignment="1">
      <alignment horizontal="center" vertical="center"/>
    </xf>
    <xf numFmtId="0" fontId="2" fillId="0" borderId="21" xfId="1" applyFont="1" applyBorder="1" applyAlignment="1">
      <alignment horizontal="left" vertical="center"/>
    </xf>
    <xf numFmtId="4" fontId="2" fillId="0" borderId="26" xfId="1" applyNumberFormat="1" applyFont="1" applyBorder="1" applyAlignment="1">
      <alignment horizontal="center" vertical="center"/>
    </xf>
    <xf numFmtId="49" fontId="2" fillId="0" borderId="45" xfId="1" applyNumberFormat="1" applyFont="1" applyBorder="1" applyAlignment="1">
      <alignment horizontal="center" vertical="center"/>
    </xf>
    <xf numFmtId="4" fontId="2" fillId="0" borderId="27" xfId="1" applyNumberFormat="1" applyFont="1" applyBorder="1" applyAlignment="1">
      <alignment horizontal="center" vertical="center"/>
    </xf>
    <xf numFmtId="0" fontId="2" fillId="0" borderId="43" xfId="1" applyFont="1" applyBorder="1" applyAlignment="1">
      <alignment horizontal="left" vertical="center"/>
    </xf>
    <xf numFmtId="0" fontId="2" fillId="0" borderId="20" xfId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center" vertical="center"/>
    </xf>
    <xf numFmtId="49" fontId="4" fillId="0" borderId="42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wrapText="1"/>
    </xf>
    <xf numFmtId="49" fontId="4" fillId="0" borderId="38" xfId="1" applyNumberFormat="1" applyFont="1" applyBorder="1" applyAlignment="1">
      <alignment horizontal="center" vertical="center"/>
    </xf>
    <xf numFmtId="49" fontId="2" fillId="0" borderId="34" xfId="1" applyNumberFormat="1" applyFont="1" applyBorder="1" applyAlignment="1">
      <alignment horizontal="center" vertical="center"/>
    </xf>
    <xf numFmtId="49" fontId="2" fillId="0" borderId="23" xfId="1" applyNumberFormat="1" applyFont="1" applyBorder="1" applyAlignment="1">
      <alignment horizontal="center" vertical="center"/>
    </xf>
    <xf numFmtId="49" fontId="2" fillId="0" borderId="31" xfId="1" applyNumberFormat="1" applyFont="1" applyBorder="1" applyAlignment="1">
      <alignment horizontal="center" vertical="center"/>
    </xf>
    <xf numFmtId="49" fontId="2" fillId="0" borderId="17" xfId="1" applyNumberFormat="1" applyFont="1" applyBorder="1" applyAlignment="1">
      <alignment horizontal="center" vertical="center"/>
    </xf>
    <xf numFmtId="49" fontId="2" fillId="0" borderId="35" xfId="1" applyNumberFormat="1" applyFont="1" applyBorder="1" applyAlignment="1">
      <alignment horizontal="center" vertical="center"/>
    </xf>
    <xf numFmtId="49" fontId="4" fillId="0" borderId="30" xfId="1" applyNumberFormat="1" applyFont="1" applyBorder="1" applyAlignment="1">
      <alignment horizontal="center" vertical="center"/>
    </xf>
    <xf numFmtId="4" fontId="4" fillId="0" borderId="7" xfId="1" applyNumberFormat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21" xfId="1" applyNumberFormat="1" applyFont="1" applyBorder="1" applyAlignment="1">
      <alignment horizontal="center" vertical="center"/>
    </xf>
    <xf numFmtId="4" fontId="4" fillId="0" borderId="3" xfId="1" applyNumberFormat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0" fontId="4" fillId="0" borderId="14" xfId="1" applyFont="1" applyBorder="1" applyAlignment="1">
      <alignment horizontal="center" vertical="center"/>
    </xf>
    <xf numFmtId="49" fontId="4" fillId="0" borderId="14" xfId="1" applyNumberFormat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4" fontId="4" fillId="0" borderId="21" xfId="1" applyNumberFormat="1" applyFont="1" applyBorder="1" applyAlignment="1">
      <alignment horizontal="center"/>
    </xf>
    <xf numFmtId="49" fontId="2" fillId="0" borderId="16" xfId="1" applyNumberFormat="1" applyFont="1" applyBorder="1" applyAlignment="1">
      <alignment horizontal="center" vertical="center"/>
    </xf>
    <xf numFmtId="4" fontId="2" fillId="0" borderId="21" xfId="1" applyNumberFormat="1" applyFont="1" applyBorder="1" applyAlignment="1">
      <alignment horizontal="center"/>
    </xf>
    <xf numFmtId="0" fontId="4" fillId="0" borderId="33" xfId="1" applyFont="1" applyBorder="1" applyAlignment="1">
      <alignment horizontal="left" vertical="center" wrapText="1"/>
    </xf>
    <xf numFmtId="0" fontId="4" fillId="0" borderId="33" xfId="1" applyFont="1" applyBorder="1" applyAlignment="1">
      <alignment horizontal="center" vertical="center"/>
    </xf>
    <xf numFmtId="49" fontId="4" fillId="0" borderId="33" xfId="1" applyNumberFormat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49" fontId="2" fillId="0" borderId="33" xfId="1" applyNumberFormat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 wrapText="1"/>
    </xf>
    <xf numFmtId="49" fontId="4" fillId="0" borderId="22" xfId="1" applyNumberFormat="1" applyFont="1" applyBorder="1" applyAlignment="1">
      <alignment horizontal="center" vertical="center"/>
    </xf>
    <xf numFmtId="0" fontId="2" fillId="0" borderId="37" xfId="1" applyFont="1" applyBorder="1" applyAlignment="1">
      <alignment horizontal="left" vertical="center" wrapText="1"/>
    </xf>
    <xf numFmtId="0" fontId="4" fillId="0" borderId="16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2" fillId="0" borderId="32" xfId="1" applyNumberFormat="1" applyFont="1" applyBorder="1" applyAlignment="1">
      <alignment horizontal="center" vertical="center"/>
    </xf>
    <xf numFmtId="49" fontId="2" fillId="0" borderId="27" xfId="1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/>
    </xf>
    <xf numFmtId="4" fontId="4" fillId="0" borderId="6" xfId="1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2" fillId="0" borderId="18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4" fontId="2" fillId="0" borderId="12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top"/>
    </xf>
    <xf numFmtId="0" fontId="6" fillId="0" borderId="8" xfId="1" applyFont="1"/>
    <xf numFmtId="0" fontId="4" fillId="0" borderId="8" xfId="1" applyFont="1" applyAlignment="1">
      <alignment horizontal="center" vertical="top"/>
    </xf>
    <xf numFmtId="0" fontId="4" fillId="0" borderId="41" xfId="1" applyFont="1" applyBorder="1" applyAlignment="1">
      <alignment horizontal="center" vertical="center"/>
    </xf>
    <xf numFmtId="0" fontId="2" fillId="0" borderId="8" xfId="1" applyFont="1" applyAlignment="1">
      <alignment horizontal="left" vertical="center"/>
    </xf>
    <xf numFmtId="0" fontId="2" fillId="0" borderId="36" xfId="1" applyFont="1" applyBorder="1" applyAlignment="1">
      <alignment horizontal="left" vertical="center" indent="1"/>
    </xf>
    <xf numFmtId="0" fontId="4" fillId="0" borderId="36" xfId="1" applyFont="1" applyBorder="1" applyAlignment="1">
      <alignment horizontal="left" vertical="center" wrapText="1" indent="1"/>
    </xf>
    <xf numFmtId="0" fontId="2" fillId="0" borderId="8" xfId="1" applyFont="1" applyAlignment="1">
      <alignment horizontal="left" vertical="center" indent="1"/>
    </xf>
    <xf numFmtId="49" fontId="4" fillId="0" borderId="36" xfId="1" applyNumberFormat="1" applyFont="1" applyBorder="1" applyAlignment="1">
      <alignment horizontal="center" vertical="center" wrapText="1"/>
    </xf>
    <xf numFmtId="0" fontId="4" fillId="0" borderId="36" xfId="1" applyFont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 wrapText="1"/>
    </xf>
    <xf numFmtId="2" fontId="2" fillId="0" borderId="36" xfId="1" applyNumberFormat="1" applyFont="1" applyBorder="1" applyAlignment="1">
      <alignment horizontal="center"/>
    </xf>
    <xf numFmtId="0" fontId="4" fillId="0" borderId="8" xfId="1" applyFont="1" applyAlignment="1">
      <alignment horizontal="left" vertical="center" indent="1"/>
    </xf>
    <xf numFmtId="4" fontId="2" fillId="0" borderId="36" xfId="1" applyNumberFormat="1" applyFont="1" applyBorder="1" applyAlignment="1">
      <alignment horizontal="center" vertical="center"/>
    </xf>
    <xf numFmtId="2" fontId="4" fillId="0" borderId="17" xfId="1" applyNumberFormat="1" applyFont="1" applyBorder="1" applyAlignment="1">
      <alignment horizontal="center" vertical="center"/>
    </xf>
    <xf numFmtId="4" fontId="2" fillId="0" borderId="17" xfId="1" applyNumberFormat="1" applyFont="1" applyBorder="1" applyAlignment="1">
      <alignment horizontal="center" vertical="center"/>
    </xf>
    <xf numFmtId="2" fontId="4" fillId="0" borderId="41" xfId="1" applyNumberFormat="1" applyFont="1" applyBorder="1" applyAlignment="1">
      <alignment horizontal="center" vertical="center"/>
    </xf>
    <xf numFmtId="0" fontId="2" fillId="0" borderId="36" xfId="1" applyFont="1" applyBorder="1" applyAlignment="1">
      <alignment horizontal="left" vertical="center"/>
    </xf>
    <xf numFmtId="4" fontId="4" fillId="0" borderId="36" xfId="1" applyNumberFormat="1" applyFont="1" applyBorder="1" applyAlignment="1">
      <alignment horizontal="center" vertical="center" wrapText="1"/>
    </xf>
    <xf numFmtId="4" fontId="4" fillId="0" borderId="36" xfId="1" applyNumberFormat="1" applyFont="1" applyBorder="1" applyAlignment="1">
      <alignment horizontal="center" vertical="center"/>
    </xf>
    <xf numFmtId="0" fontId="4" fillId="0" borderId="36" xfId="1" applyFont="1" applyBorder="1" applyAlignment="1">
      <alignment horizontal="center"/>
    </xf>
    <xf numFmtId="0" fontId="2" fillId="0" borderId="36" xfId="1" applyFont="1" applyBorder="1" applyAlignment="1">
      <alignment horizontal="center"/>
    </xf>
    <xf numFmtId="0" fontId="2" fillId="0" borderId="40" xfId="1" applyFont="1" applyBorder="1" applyAlignment="1">
      <alignment horizontal="left" vertical="center"/>
    </xf>
    <xf numFmtId="4" fontId="4" fillId="0" borderId="41" xfId="1" applyNumberFormat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8" xfId="1" applyFont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4" fontId="2" fillId="0" borderId="41" xfId="1" applyNumberFormat="1" applyFont="1" applyBorder="1" applyAlignment="1">
      <alignment horizontal="center" vertical="center"/>
    </xf>
    <xf numFmtId="0" fontId="4" fillId="0" borderId="41" xfId="1" applyFont="1" applyBorder="1" applyAlignment="1">
      <alignment horizontal="center"/>
    </xf>
    <xf numFmtId="0" fontId="4" fillId="0" borderId="36" xfId="1" applyFont="1" applyBorder="1"/>
    <xf numFmtId="4" fontId="4" fillId="0" borderId="41" xfId="1" applyNumberFormat="1" applyFont="1" applyBorder="1" applyAlignment="1">
      <alignment horizontal="center"/>
    </xf>
    <xf numFmtId="4" fontId="4" fillId="0" borderId="8" xfId="1" applyNumberFormat="1" applyFont="1"/>
    <xf numFmtId="0" fontId="9" fillId="0" borderId="10" xfId="0" applyFont="1" applyBorder="1" applyAlignment="1">
      <alignment wrapText="1"/>
    </xf>
    <xf numFmtId="4" fontId="2" fillId="0" borderId="8" xfId="1" applyNumberFormat="1" applyFont="1" applyAlignment="1">
      <alignment horizontal="center" vertical="center"/>
    </xf>
    <xf numFmtId="0" fontId="4" fillId="0" borderId="8" xfId="1" applyFont="1" applyAlignment="1">
      <alignment horizontal="center" vertical="center"/>
    </xf>
    <xf numFmtId="0" fontId="9" fillId="0" borderId="21" xfId="0" applyFont="1" applyBorder="1" applyAlignment="1">
      <alignment wrapText="1"/>
    </xf>
    <xf numFmtId="0" fontId="5" fillId="0" borderId="8" xfId="1" applyFont="1" applyAlignment="1">
      <alignment wrapText="1"/>
    </xf>
    <xf numFmtId="0" fontId="5" fillId="0" borderId="8" xfId="1" applyFont="1"/>
    <xf numFmtId="0" fontId="4" fillId="0" borderId="7" xfId="2" applyFont="1" applyBorder="1" applyAlignment="1">
      <alignment horizontal="center" vertical="center" wrapText="1"/>
    </xf>
    <xf numFmtId="0" fontId="3" fillId="0" borderId="8" xfId="2" applyFont="1" applyAlignment="1">
      <alignment horizontal="right" vertical="center"/>
    </xf>
    <xf numFmtId="0" fontId="3" fillId="0" borderId="8" xfId="2" applyFont="1" applyFill="1" applyAlignment="1">
      <alignment horizontal="right" vertical="center"/>
    </xf>
    <xf numFmtId="0" fontId="2" fillId="0" borderId="8" xfId="1" applyFont="1" applyFill="1" applyAlignment="1">
      <alignment horizontal="center"/>
    </xf>
    <xf numFmtId="0" fontId="4" fillId="0" borderId="5" xfId="2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top"/>
    </xf>
    <xf numFmtId="4" fontId="4" fillId="0" borderId="7" xfId="1" applyNumberFormat="1" applyFont="1" applyFill="1" applyBorder="1" applyAlignment="1">
      <alignment horizontal="center" vertical="center"/>
    </xf>
    <xf numFmtId="4" fontId="4" fillId="0" borderId="2" xfId="1" applyNumberFormat="1" applyFont="1" applyFill="1" applyBorder="1" applyAlignment="1">
      <alignment horizontal="center" vertical="center"/>
    </xf>
    <xf numFmtId="4" fontId="2" fillId="0" borderId="20" xfId="1" applyNumberFormat="1" applyFont="1" applyFill="1" applyBorder="1" applyAlignment="1">
      <alignment horizontal="center" vertical="center"/>
    </xf>
    <xf numFmtId="4" fontId="2" fillId="0" borderId="21" xfId="1" applyNumberFormat="1" applyFont="1" applyFill="1" applyBorder="1" applyAlignment="1">
      <alignment horizontal="center" vertical="center"/>
    </xf>
    <xf numFmtId="4" fontId="2" fillId="0" borderId="22" xfId="1" applyNumberFormat="1" applyFont="1" applyFill="1" applyBorder="1" applyAlignment="1">
      <alignment horizontal="center" vertical="center"/>
    </xf>
    <xf numFmtId="4" fontId="2" fillId="0" borderId="23" xfId="1" applyNumberFormat="1" applyFont="1" applyFill="1" applyBorder="1" applyAlignment="1">
      <alignment horizontal="center" vertical="center"/>
    </xf>
    <xf numFmtId="4" fontId="2" fillId="0" borderId="3" xfId="1" applyNumberFormat="1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>
      <alignment horizontal="center" vertical="center"/>
    </xf>
    <xf numFmtId="4" fontId="4" fillId="0" borderId="20" xfId="1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4" fontId="2" fillId="0" borderId="28" xfId="1" applyNumberFormat="1" applyFont="1" applyFill="1" applyBorder="1" applyAlignment="1">
      <alignment horizontal="center" vertical="center"/>
    </xf>
    <xf numFmtId="4" fontId="2" fillId="0" borderId="18" xfId="1" applyNumberFormat="1" applyFont="1" applyFill="1" applyBorder="1" applyAlignment="1">
      <alignment horizontal="center" vertical="center"/>
    </xf>
    <xf numFmtId="4" fontId="2" fillId="0" borderId="19" xfId="1" applyNumberFormat="1" applyFont="1" applyFill="1" applyBorder="1" applyAlignment="1">
      <alignment horizontal="center" vertical="center"/>
    </xf>
    <xf numFmtId="4" fontId="2" fillId="0" borderId="44" xfId="1" applyNumberFormat="1" applyFont="1" applyFill="1" applyBorder="1" applyAlignment="1">
      <alignment horizontal="center" vertical="center"/>
    </xf>
    <xf numFmtId="4" fontId="2" fillId="0" borderId="8" xfId="1" applyNumberFormat="1" applyFont="1" applyFill="1" applyAlignment="1">
      <alignment horizontal="center" vertical="center"/>
    </xf>
    <xf numFmtId="4" fontId="2" fillId="0" borderId="26" xfId="1" applyNumberFormat="1" applyFont="1" applyFill="1" applyBorder="1" applyAlignment="1">
      <alignment horizontal="center" vertical="center"/>
    </xf>
    <xf numFmtId="4" fontId="2" fillId="0" borderId="24" xfId="1" applyNumberFormat="1" applyFont="1" applyFill="1" applyBorder="1" applyAlignment="1">
      <alignment horizontal="center" vertical="center"/>
    </xf>
    <xf numFmtId="4" fontId="2" fillId="0" borderId="25" xfId="1" applyNumberFormat="1" applyFont="1" applyFill="1" applyBorder="1" applyAlignment="1">
      <alignment horizontal="center" vertical="center"/>
    </xf>
    <xf numFmtId="4" fontId="2" fillId="0" borderId="27" xfId="1" applyNumberFormat="1" applyFont="1" applyFill="1" applyBorder="1" applyAlignment="1">
      <alignment horizontal="center" vertical="center"/>
    </xf>
    <xf numFmtId="4" fontId="4" fillId="0" borderId="7" xfId="1" applyNumberFormat="1" applyFont="1" applyFill="1" applyBorder="1" applyAlignment="1">
      <alignment horizontal="center"/>
    </xf>
    <xf numFmtId="4" fontId="4" fillId="0" borderId="3" xfId="1" applyNumberFormat="1" applyFont="1" applyFill="1" applyBorder="1" applyAlignment="1">
      <alignment horizontal="center" vertical="center"/>
    </xf>
    <xf numFmtId="4" fontId="4" fillId="0" borderId="21" xfId="1" applyNumberFormat="1" applyFont="1" applyFill="1" applyBorder="1" applyAlignment="1">
      <alignment horizontal="center"/>
    </xf>
    <xf numFmtId="4" fontId="2" fillId="0" borderId="21" xfId="1" applyNumberFormat="1" applyFont="1" applyFill="1" applyBorder="1" applyAlignment="1">
      <alignment horizontal="center"/>
    </xf>
    <xf numFmtId="4" fontId="4" fillId="0" borderId="6" xfId="1" applyNumberFormat="1" applyFont="1" applyFill="1" applyBorder="1" applyAlignment="1">
      <alignment horizontal="center" vertical="center"/>
    </xf>
    <xf numFmtId="4" fontId="2" fillId="0" borderId="12" xfId="1" applyNumberFormat="1" applyFont="1" applyFill="1" applyBorder="1" applyAlignment="1">
      <alignment horizontal="center" vertical="center"/>
    </xf>
    <xf numFmtId="4" fontId="2" fillId="0" borderId="8" xfId="1" applyNumberFormat="1" applyFont="1" applyFill="1" applyAlignment="1">
      <alignment horizontal="center"/>
    </xf>
    <xf numFmtId="4" fontId="2" fillId="0" borderId="36" xfId="1" applyNumberFormat="1" applyFont="1" applyFill="1" applyBorder="1" applyAlignment="1">
      <alignment horizontal="center" vertical="center"/>
    </xf>
    <xf numFmtId="4" fontId="4" fillId="0" borderId="36" xfId="1" applyNumberFormat="1" applyFont="1" applyFill="1" applyBorder="1" applyAlignment="1">
      <alignment horizontal="center" vertical="center"/>
    </xf>
    <xf numFmtId="2" fontId="2" fillId="0" borderId="36" xfId="1" applyNumberFormat="1" applyFont="1" applyFill="1" applyBorder="1" applyAlignment="1">
      <alignment horizontal="center" vertical="center"/>
    </xf>
    <xf numFmtId="0" fontId="2" fillId="0" borderId="8" xfId="1" applyFont="1" applyAlignment="1">
      <alignment horizontal="right"/>
    </xf>
    <xf numFmtId="0" fontId="2" fillId="0" borderId="8" xfId="1" applyFont="1" applyAlignment="1">
      <alignment horizontal="right" vertical="top"/>
    </xf>
    <xf numFmtId="0" fontId="3" fillId="0" borderId="8" xfId="1" applyFont="1" applyAlignment="1">
      <alignment horizontal="right"/>
    </xf>
    <xf numFmtId="0" fontId="3" fillId="0" borderId="8" xfId="2" applyFont="1" applyAlignment="1">
      <alignment horizontal="right" vertical="center"/>
    </xf>
    <xf numFmtId="0" fontId="5" fillId="0" borderId="8" xfId="1" applyFont="1" applyAlignment="1">
      <alignment horizontal="left" wrapText="1"/>
    </xf>
    <xf numFmtId="0" fontId="4" fillId="0" borderId="8" xfId="1" applyFont="1" applyAlignment="1">
      <alignment horizontal="center" vertical="center" wrapText="1"/>
    </xf>
    <xf numFmtId="0" fontId="4" fillId="0" borderId="5" xfId="1" applyFont="1" applyBorder="1" applyAlignment="1">
      <alignment horizontal="left" vertical="top"/>
    </xf>
    <xf numFmtId="0" fontId="4" fillId="0" borderId="4" xfId="1" applyFont="1" applyBorder="1" applyAlignment="1">
      <alignment horizontal="left" vertical="top"/>
    </xf>
    <xf numFmtId="0" fontId="4" fillId="0" borderId="6" xfId="1" applyFont="1" applyBorder="1" applyAlignment="1">
      <alignment horizontal="left" vertical="top"/>
    </xf>
    <xf numFmtId="0" fontId="4" fillId="0" borderId="8" xfId="1" applyFont="1" applyAlignment="1">
      <alignment horizontal="center"/>
    </xf>
    <xf numFmtId="0" fontId="4" fillId="0" borderId="8" xfId="1" applyFont="1" applyAlignment="1">
      <alignment horizontal="center" vertical="top" wrapText="1"/>
    </xf>
    <xf numFmtId="0" fontId="3" fillId="0" borderId="8" xfId="1" applyFont="1" applyAlignment="1">
      <alignment horizontal="right" vertical="top"/>
    </xf>
    <xf numFmtId="0" fontId="4" fillId="0" borderId="8" xfId="1" applyFont="1" applyAlignment="1">
      <alignment horizontal="center" vertical="top"/>
    </xf>
    <xf numFmtId="0" fontId="1" fillId="0" borderId="29" xfId="1" applyFont="1" applyBorder="1" applyAlignment="1">
      <alignment horizontal="right" vertical="top"/>
    </xf>
    <xf numFmtId="0" fontId="4" fillId="0" borderId="5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8" xfId="1" applyFont="1" applyAlignment="1">
      <alignment horizontal="right" vertical="top"/>
    </xf>
    <xf numFmtId="0" fontId="4" fillId="0" borderId="36" xfId="1" applyFont="1" applyBorder="1" applyAlignment="1">
      <alignment horizontal="left" vertical="center" wrapText="1"/>
    </xf>
    <xf numFmtId="0" fontId="4" fillId="0" borderId="17" xfId="1" applyFont="1" applyBorder="1" applyAlignment="1">
      <alignment horizontal="left" vertical="center" wrapText="1"/>
    </xf>
    <xf numFmtId="0" fontId="4" fillId="0" borderId="25" xfId="1" applyFont="1" applyBorder="1" applyAlignment="1">
      <alignment horizontal="left" vertical="center" wrapText="1"/>
    </xf>
    <xf numFmtId="0" fontId="2" fillId="0" borderId="39" xfId="1" applyFont="1" applyBorder="1" applyAlignment="1">
      <alignment horizontal="center" vertical="top"/>
    </xf>
    <xf numFmtId="0" fontId="4" fillId="0" borderId="39" xfId="1" applyFont="1" applyBorder="1" applyAlignment="1">
      <alignment horizontal="center" vertical="top"/>
    </xf>
  </cellXfs>
  <cellStyles count="4">
    <cellStyle name="Обычный" xfId="0" builtinId="0"/>
    <cellStyle name="Обычный 2" xfId="1"/>
    <cellStyle name="Обычный 3 2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8"/>
  <sheetViews>
    <sheetView workbookViewId="0">
      <selection activeCell="O15" sqref="O15"/>
    </sheetView>
  </sheetViews>
  <sheetFormatPr defaultRowHeight="15" x14ac:dyDescent="0.25"/>
  <cols>
    <col min="1" max="1" width="69.7109375" style="2" customWidth="1"/>
    <col min="2" max="2" width="9.140625" style="12"/>
    <col min="3" max="3" width="9.140625" style="2"/>
    <col min="4" max="4" width="13.140625" style="2" customWidth="1"/>
    <col min="5" max="5" width="11" style="12" customWidth="1"/>
    <col min="6" max="6" width="13.42578125" style="206" customWidth="1"/>
    <col min="7" max="8" width="13.42578125" style="2" customWidth="1"/>
    <col min="9" max="9" width="15.85546875" style="2" customWidth="1"/>
    <col min="10" max="10" width="13.7109375" style="2" customWidth="1"/>
    <col min="11" max="11" width="14.42578125" style="2" customWidth="1"/>
    <col min="12" max="16384" width="9.140625" style="2"/>
  </cols>
  <sheetData>
    <row r="1" spans="1:10" x14ac:dyDescent="0.25">
      <c r="A1" s="239" t="s">
        <v>153</v>
      </c>
      <c r="B1" s="239"/>
      <c r="C1" s="239"/>
      <c r="D1" s="239"/>
      <c r="E1" s="239"/>
      <c r="F1" s="239"/>
      <c r="G1" s="239"/>
      <c r="H1" s="239"/>
    </row>
    <row r="2" spans="1:10" x14ac:dyDescent="0.25">
      <c r="A2" s="240" t="s">
        <v>212</v>
      </c>
      <c r="B2" s="240"/>
      <c r="C2" s="240"/>
      <c r="D2" s="240"/>
      <c r="E2" s="240"/>
      <c r="F2" s="240"/>
      <c r="G2" s="240"/>
      <c r="H2" s="240"/>
    </row>
    <row r="3" spans="1:10" s="20" customFormat="1" ht="16.5" customHeight="1" x14ac:dyDescent="0.2">
      <c r="A3" s="241" t="s">
        <v>206</v>
      </c>
      <c r="B3" s="241"/>
      <c r="C3" s="241"/>
      <c r="D3" s="241"/>
      <c r="E3" s="241"/>
      <c r="F3" s="241"/>
      <c r="G3" s="241"/>
      <c r="H3" s="241"/>
    </row>
    <row r="4" spans="1:10" s="20" customFormat="1" ht="15" hidden="1" customHeight="1" x14ac:dyDescent="0.2">
      <c r="A4" s="204" t="s">
        <v>204</v>
      </c>
      <c r="B4" s="204"/>
      <c r="C4" s="204"/>
      <c r="D4" s="204"/>
      <c r="E4" s="204"/>
      <c r="F4" s="205"/>
      <c r="G4" s="204"/>
      <c r="H4" s="204"/>
    </row>
    <row r="5" spans="1:10" s="20" customFormat="1" x14ac:dyDescent="0.2">
      <c r="A5" s="241" t="s">
        <v>205</v>
      </c>
      <c r="B5" s="241"/>
      <c r="C5" s="241"/>
      <c r="D5" s="241"/>
      <c r="E5" s="241"/>
      <c r="F5" s="241"/>
      <c r="G5" s="241"/>
      <c r="H5" s="241"/>
    </row>
    <row r="6" spans="1:10" x14ac:dyDescent="0.25">
      <c r="A6" s="238"/>
      <c r="B6" s="238"/>
      <c r="C6" s="238"/>
      <c r="D6" s="238"/>
      <c r="E6" s="238"/>
      <c r="F6" s="238"/>
      <c r="G6" s="238"/>
      <c r="H6" s="238"/>
    </row>
    <row r="7" spans="1:10" ht="15.75" customHeight="1" x14ac:dyDescent="0.25">
      <c r="A7" s="238"/>
      <c r="B7" s="238"/>
      <c r="C7" s="238"/>
      <c r="D7" s="238"/>
      <c r="E7" s="238"/>
      <c r="F7" s="238"/>
      <c r="G7" s="238"/>
      <c r="H7" s="238"/>
    </row>
    <row r="8" spans="1:10" ht="38.25" customHeight="1" x14ac:dyDescent="0.25">
      <c r="A8" s="243" t="s">
        <v>198</v>
      </c>
      <c r="B8" s="243"/>
      <c r="C8" s="243"/>
      <c r="D8" s="243"/>
      <c r="E8" s="243"/>
      <c r="F8" s="243"/>
      <c r="G8" s="243"/>
      <c r="H8" s="243"/>
    </row>
    <row r="9" spans="1:10" ht="15.75" thickBot="1" x14ac:dyDescent="0.3">
      <c r="H9" s="2" t="s">
        <v>201</v>
      </c>
    </row>
    <row r="10" spans="1:10" s="25" customFormat="1" ht="57.75" thickBot="1" x14ac:dyDescent="0.25">
      <c r="A10" s="21" t="s">
        <v>1</v>
      </c>
      <c r="B10" s="22" t="s">
        <v>2</v>
      </c>
      <c r="C10" s="23" t="s">
        <v>3</v>
      </c>
      <c r="D10" s="22" t="s">
        <v>4</v>
      </c>
      <c r="E10" s="22" t="s">
        <v>5</v>
      </c>
      <c r="F10" s="207" t="s">
        <v>184</v>
      </c>
      <c r="G10" s="24" t="s">
        <v>185</v>
      </c>
      <c r="H10" s="203" t="s">
        <v>199</v>
      </c>
    </row>
    <row r="11" spans="1:10" s="29" customFormat="1" ht="12.75" thickBot="1" x14ac:dyDescent="0.25">
      <c r="A11" s="26">
        <v>1</v>
      </c>
      <c r="B11" s="27">
        <v>2</v>
      </c>
      <c r="C11" s="27">
        <v>3</v>
      </c>
      <c r="D11" s="27">
        <v>4</v>
      </c>
      <c r="E11" s="27">
        <v>5</v>
      </c>
      <c r="F11" s="208">
        <v>6</v>
      </c>
      <c r="G11" s="27">
        <v>7</v>
      </c>
      <c r="H11" s="28">
        <v>8</v>
      </c>
    </row>
    <row r="12" spans="1:10" ht="52.5" customHeight="1" thickBot="1" x14ac:dyDescent="0.3">
      <c r="A12" s="30" t="s">
        <v>0</v>
      </c>
      <c r="B12" s="31">
        <v>940</v>
      </c>
      <c r="C12" s="32"/>
      <c r="D12" s="32"/>
      <c r="E12" s="21"/>
      <c r="F12" s="209">
        <f>F13+F76+F138+F149+F155+F132+F87</f>
        <v>55757.299999999996</v>
      </c>
      <c r="G12" s="36">
        <f>G13+G76+G138+G149+G155+G132+G87</f>
        <v>54901.600000000006</v>
      </c>
      <c r="H12" s="36">
        <f>H13+H76+H138+H149+H155+H132+H87</f>
        <v>57085.3</v>
      </c>
      <c r="I12" s="33"/>
    </row>
    <row r="13" spans="1:10" ht="52.5" customHeight="1" thickBot="1" x14ac:dyDescent="0.3">
      <c r="A13" s="34" t="s">
        <v>6</v>
      </c>
      <c r="B13" s="31">
        <v>940</v>
      </c>
      <c r="C13" s="35" t="s">
        <v>7</v>
      </c>
      <c r="D13" s="35"/>
      <c r="E13" s="35"/>
      <c r="F13" s="209">
        <f>F14+F19+F28+F49+F54</f>
        <v>18908.099999999999</v>
      </c>
      <c r="G13" s="36">
        <f>G14+G19+G28+G49+G54</f>
        <v>18865.400000000001</v>
      </c>
      <c r="H13" s="36">
        <f>H14+H19+H28+H49+H54</f>
        <v>20127.599999999999</v>
      </c>
      <c r="I13" s="11"/>
      <c r="J13" s="18"/>
    </row>
    <row r="14" spans="1:10" ht="52.5" customHeight="1" thickBot="1" x14ac:dyDescent="0.3">
      <c r="A14" s="37" t="s">
        <v>8</v>
      </c>
      <c r="B14" s="38">
        <v>940</v>
      </c>
      <c r="C14" s="39" t="s">
        <v>9</v>
      </c>
      <c r="D14" s="39"/>
      <c r="E14" s="39"/>
      <c r="F14" s="210">
        <f>F15</f>
        <v>3036.5</v>
      </c>
      <c r="G14" s="40">
        <f t="shared" ref="G14:H17" si="0">G15</f>
        <v>1889.5</v>
      </c>
      <c r="H14" s="40">
        <f t="shared" si="0"/>
        <v>1889.5</v>
      </c>
      <c r="I14" s="11"/>
    </row>
    <row r="15" spans="1:10" ht="31.5" customHeight="1" x14ac:dyDescent="0.25">
      <c r="A15" s="41" t="s">
        <v>78</v>
      </c>
      <c r="B15" s="42">
        <v>940</v>
      </c>
      <c r="C15" s="42" t="s">
        <v>23</v>
      </c>
      <c r="D15" s="43" t="s">
        <v>24</v>
      </c>
      <c r="E15" s="42"/>
      <c r="F15" s="211">
        <f>F16</f>
        <v>3036.5</v>
      </c>
      <c r="G15" s="44">
        <f t="shared" si="0"/>
        <v>1889.5</v>
      </c>
      <c r="H15" s="44">
        <f t="shared" si="0"/>
        <v>1889.5</v>
      </c>
    </row>
    <row r="16" spans="1:10" ht="30" x14ac:dyDescent="0.25">
      <c r="A16" s="10" t="s">
        <v>25</v>
      </c>
      <c r="B16" s="45">
        <v>940</v>
      </c>
      <c r="C16" s="45" t="s">
        <v>23</v>
      </c>
      <c r="D16" s="46" t="s">
        <v>26</v>
      </c>
      <c r="E16" s="45"/>
      <c r="F16" s="212">
        <f>F17</f>
        <v>3036.5</v>
      </c>
      <c r="G16" s="47">
        <f t="shared" si="0"/>
        <v>1889.5</v>
      </c>
      <c r="H16" s="47">
        <f t="shared" si="0"/>
        <v>1889.5</v>
      </c>
    </row>
    <row r="17" spans="1:10" ht="50.25" customHeight="1" x14ac:dyDescent="0.25">
      <c r="A17" s="48" t="s">
        <v>27</v>
      </c>
      <c r="B17" s="49">
        <v>940</v>
      </c>
      <c r="C17" s="49" t="s">
        <v>23</v>
      </c>
      <c r="D17" s="50" t="s">
        <v>26</v>
      </c>
      <c r="E17" s="49" t="s">
        <v>28</v>
      </c>
      <c r="F17" s="213">
        <f>F18</f>
        <v>3036.5</v>
      </c>
      <c r="G17" s="51">
        <f t="shared" si="0"/>
        <v>1889.5</v>
      </c>
      <c r="H17" s="51">
        <f t="shared" si="0"/>
        <v>1889.5</v>
      </c>
    </row>
    <row r="18" spans="1:10" ht="15.75" thickBot="1" x14ac:dyDescent="0.3">
      <c r="A18" s="52" t="s">
        <v>79</v>
      </c>
      <c r="B18" s="53">
        <v>940</v>
      </c>
      <c r="C18" s="53" t="s">
        <v>23</v>
      </c>
      <c r="D18" s="54" t="s">
        <v>26</v>
      </c>
      <c r="E18" s="53" t="s">
        <v>29</v>
      </c>
      <c r="F18" s="214">
        <f>1889.5+1038.5+144.5-8.4-27.6</f>
        <v>3036.5</v>
      </c>
      <c r="G18" s="55">
        <v>1889.5</v>
      </c>
      <c r="H18" s="55">
        <v>1889.5</v>
      </c>
    </row>
    <row r="19" spans="1:10" ht="64.5" customHeight="1" thickBot="1" x14ac:dyDescent="0.3">
      <c r="A19" s="37" t="s">
        <v>21</v>
      </c>
      <c r="B19" s="38">
        <v>940</v>
      </c>
      <c r="C19" s="39" t="s">
        <v>22</v>
      </c>
      <c r="D19" s="39"/>
      <c r="E19" s="39"/>
      <c r="F19" s="210">
        <f t="shared" ref="F19:H20" si="1">F20</f>
        <v>1817.1000000000004</v>
      </c>
      <c r="G19" s="40">
        <f t="shared" si="1"/>
        <v>2428.3000000000002</v>
      </c>
      <c r="H19" s="40">
        <f t="shared" si="1"/>
        <v>2428.3000000000002</v>
      </c>
    </row>
    <row r="20" spans="1:10" x14ac:dyDescent="0.25">
      <c r="A20" s="56" t="s">
        <v>61</v>
      </c>
      <c r="B20" s="42">
        <v>940</v>
      </c>
      <c r="C20" s="42" t="s">
        <v>57</v>
      </c>
      <c r="D20" s="43" t="s">
        <v>58</v>
      </c>
      <c r="E20" s="42"/>
      <c r="F20" s="211">
        <f t="shared" si="1"/>
        <v>1817.1000000000004</v>
      </c>
      <c r="G20" s="44">
        <f t="shared" si="1"/>
        <v>2428.3000000000002</v>
      </c>
      <c r="H20" s="44">
        <f t="shared" si="1"/>
        <v>2428.3000000000002</v>
      </c>
    </row>
    <row r="21" spans="1:10" ht="30" x14ac:dyDescent="0.25">
      <c r="A21" s="10" t="s">
        <v>80</v>
      </c>
      <c r="B21" s="45">
        <v>940</v>
      </c>
      <c r="C21" s="45" t="s">
        <v>57</v>
      </c>
      <c r="D21" s="46" t="s">
        <v>71</v>
      </c>
      <c r="E21" s="45"/>
      <c r="F21" s="212">
        <f>F22+F24+F26</f>
        <v>1817.1000000000004</v>
      </c>
      <c r="G21" s="47">
        <f>G22+G24+G26</f>
        <v>2428.3000000000002</v>
      </c>
      <c r="H21" s="47">
        <f>H22+H24+H26</f>
        <v>2428.3000000000002</v>
      </c>
    </row>
    <row r="22" spans="1:10" ht="60" x14ac:dyDescent="0.25">
      <c r="A22" s="10" t="s">
        <v>27</v>
      </c>
      <c r="B22" s="45">
        <v>940</v>
      </c>
      <c r="C22" s="45" t="s">
        <v>57</v>
      </c>
      <c r="D22" s="46" t="s">
        <v>71</v>
      </c>
      <c r="E22" s="45" t="s">
        <v>28</v>
      </c>
      <c r="F22" s="212">
        <f>F23</f>
        <v>1647.2000000000003</v>
      </c>
      <c r="G22" s="47">
        <f>G23</f>
        <v>2428.3000000000002</v>
      </c>
      <c r="H22" s="47">
        <f>H23</f>
        <v>2428.3000000000002</v>
      </c>
    </row>
    <row r="23" spans="1:10" x14ac:dyDescent="0.25">
      <c r="A23" s="57" t="s">
        <v>79</v>
      </c>
      <c r="B23" s="45">
        <v>940</v>
      </c>
      <c r="C23" s="45" t="s">
        <v>57</v>
      </c>
      <c r="D23" s="46" t="s">
        <v>71</v>
      </c>
      <c r="E23" s="45" t="s">
        <v>29</v>
      </c>
      <c r="F23" s="212">
        <f>2428.3-308.1-473</f>
        <v>1647.2000000000003</v>
      </c>
      <c r="G23" s="47">
        <v>2428.3000000000002</v>
      </c>
      <c r="H23" s="47">
        <v>2428.3000000000002</v>
      </c>
    </row>
    <row r="24" spans="1:10" x14ac:dyDescent="0.25">
      <c r="A24" s="57" t="s">
        <v>31</v>
      </c>
      <c r="B24" s="45">
        <v>940</v>
      </c>
      <c r="C24" s="45" t="s">
        <v>57</v>
      </c>
      <c r="D24" s="46" t="s">
        <v>71</v>
      </c>
      <c r="E24" s="45" t="s">
        <v>32</v>
      </c>
      <c r="F24" s="212">
        <f>F25</f>
        <v>169.4</v>
      </c>
      <c r="G24" s="47">
        <f>G25</f>
        <v>0</v>
      </c>
      <c r="H24" s="47">
        <f>H25</f>
        <v>0</v>
      </c>
      <c r="I24" s="58"/>
    </row>
    <row r="25" spans="1:10" ht="30" x14ac:dyDescent="0.25">
      <c r="A25" s="197" t="s">
        <v>196</v>
      </c>
      <c r="B25" s="49">
        <v>940</v>
      </c>
      <c r="C25" s="49" t="s">
        <v>57</v>
      </c>
      <c r="D25" s="50" t="s">
        <v>71</v>
      </c>
      <c r="E25" s="49" t="s">
        <v>34</v>
      </c>
      <c r="F25" s="213">
        <f>243.8-74.4</f>
        <v>169.4</v>
      </c>
      <c r="G25" s="51">
        <v>0</v>
      </c>
      <c r="H25" s="51">
        <v>0</v>
      </c>
    </row>
    <row r="26" spans="1:10" x14ac:dyDescent="0.25">
      <c r="A26" s="57" t="s">
        <v>38</v>
      </c>
      <c r="B26" s="45">
        <v>940</v>
      </c>
      <c r="C26" s="45" t="s">
        <v>57</v>
      </c>
      <c r="D26" s="46" t="s">
        <v>71</v>
      </c>
      <c r="E26" s="45">
        <v>800</v>
      </c>
      <c r="F26" s="213">
        <f>F27</f>
        <v>0.5</v>
      </c>
      <c r="G26" s="51">
        <f>G27</f>
        <v>0</v>
      </c>
      <c r="H26" s="51">
        <f>H27</f>
        <v>0</v>
      </c>
    </row>
    <row r="27" spans="1:10" ht="15.75" thickBot="1" x14ac:dyDescent="0.3">
      <c r="A27" s="60" t="s">
        <v>84</v>
      </c>
      <c r="B27" s="53">
        <v>940</v>
      </c>
      <c r="C27" s="53" t="s">
        <v>57</v>
      </c>
      <c r="D27" s="61" t="s">
        <v>71</v>
      </c>
      <c r="E27" s="62">
        <v>850</v>
      </c>
      <c r="F27" s="214">
        <f>1.6-1.1</f>
        <v>0.5</v>
      </c>
      <c r="G27" s="55">
        <v>0</v>
      </c>
      <c r="H27" s="55">
        <v>0</v>
      </c>
    </row>
    <row r="28" spans="1:10" ht="59.25" customHeight="1" thickBot="1" x14ac:dyDescent="0.3">
      <c r="A28" s="63" t="s">
        <v>10</v>
      </c>
      <c r="B28" s="35">
        <v>940</v>
      </c>
      <c r="C28" s="35" t="s">
        <v>11</v>
      </c>
      <c r="D28" s="35"/>
      <c r="E28" s="35"/>
      <c r="F28" s="209">
        <f>F29+F38</f>
        <v>13791.5</v>
      </c>
      <c r="G28" s="36">
        <f>G29+G38</f>
        <v>13215.7</v>
      </c>
      <c r="H28" s="36">
        <f>H29+H38</f>
        <v>13371</v>
      </c>
    </row>
    <row r="29" spans="1:10" ht="30" x14ac:dyDescent="0.25">
      <c r="A29" s="64" t="s">
        <v>59</v>
      </c>
      <c r="B29" s="65">
        <v>940</v>
      </c>
      <c r="C29" s="66" t="s">
        <v>30</v>
      </c>
      <c r="D29" s="67" t="s">
        <v>35</v>
      </c>
      <c r="E29" s="190"/>
      <c r="F29" s="215">
        <f>F30</f>
        <v>10062.5</v>
      </c>
      <c r="G29" s="68">
        <f>G30</f>
        <v>9337.2000000000007</v>
      </c>
      <c r="H29" s="68">
        <f>H30</f>
        <v>9337.2000000000007</v>
      </c>
    </row>
    <row r="30" spans="1:10" ht="30" x14ac:dyDescent="0.25">
      <c r="A30" s="10" t="s">
        <v>60</v>
      </c>
      <c r="B30" s="45">
        <v>940</v>
      </c>
      <c r="C30" s="69" t="s">
        <v>30</v>
      </c>
      <c r="D30" s="45" t="s">
        <v>72</v>
      </c>
      <c r="E30" s="46"/>
      <c r="F30" s="212">
        <f>F31+F33+F35</f>
        <v>10062.5</v>
      </c>
      <c r="G30" s="47">
        <f>G31+G33+G35</f>
        <v>9337.2000000000007</v>
      </c>
      <c r="H30" s="47">
        <f>H31+H33+H35</f>
        <v>9337.2000000000007</v>
      </c>
    </row>
    <row r="31" spans="1:10" ht="48.75" customHeight="1" x14ac:dyDescent="0.25">
      <c r="A31" s="10" t="s">
        <v>27</v>
      </c>
      <c r="B31" s="45">
        <v>940</v>
      </c>
      <c r="C31" s="69" t="s">
        <v>30</v>
      </c>
      <c r="D31" s="45" t="s">
        <v>72</v>
      </c>
      <c r="E31" s="46" t="s">
        <v>28</v>
      </c>
      <c r="F31" s="212">
        <f>F32</f>
        <v>8888</v>
      </c>
      <c r="G31" s="47">
        <f>G32</f>
        <v>9337.2000000000007</v>
      </c>
      <c r="H31" s="47">
        <f>H32</f>
        <v>9337.2000000000007</v>
      </c>
    </row>
    <row r="32" spans="1:10" x14ac:dyDescent="0.25">
      <c r="A32" s="57" t="s">
        <v>79</v>
      </c>
      <c r="B32" s="45">
        <v>940</v>
      </c>
      <c r="C32" s="69" t="s">
        <v>30</v>
      </c>
      <c r="D32" s="45" t="s">
        <v>72</v>
      </c>
      <c r="E32" s="46" t="s">
        <v>29</v>
      </c>
      <c r="F32" s="212">
        <f>9337.2+80.3-565.5+27.6+8.4</f>
        <v>8888</v>
      </c>
      <c r="G32" s="47">
        <v>9337.2000000000007</v>
      </c>
      <c r="H32" s="47">
        <v>9337.2000000000007</v>
      </c>
      <c r="J32" s="11"/>
    </row>
    <row r="33" spans="1:9" x14ac:dyDescent="0.25">
      <c r="A33" s="57" t="s">
        <v>31</v>
      </c>
      <c r="B33" s="45">
        <v>940</v>
      </c>
      <c r="C33" s="69" t="s">
        <v>30</v>
      </c>
      <c r="D33" s="45" t="s">
        <v>72</v>
      </c>
      <c r="E33" s="46" t="s">
        <v>32</v>
      </c>
      <c r="F33" s="212">
        <f>F34</f>
        <v>1068</v>
      </c>
      <c r="G33" s="47">
        <f>G34</f>
        <v>0</v>
      </c>
      <c r="H33" s="47">
        <f>H34</f>
        <v>0</v>
      </c>
    </row>
    <row r="34" spans="1:9" ht="30" x14ac:dyDescent="0.25">
      <c r="A34" s="197" t="s">
        <v>196</v>
      </c>
      <c r="B34" s="49">
        <v>940</v>
      </c>
      <c r="C34" s="70" t="s">
        <v>30</v>
      </c>
      <c r="D34" s="49" t="s">
        <v>72</v>
      </c>
      <c r="E34" s="50" t="s">
        <v>34</v>
      </c>
      <c r="F34" s="213">
        <f>849.3+227.8+61-70.1</f>
        <v>1068</v>
      </c>
      <c r="G34" s="51">
        <v>0</v>
      </c>
      <c r="H34" s="51">
        <v>0</v>
      </c>
    </row>
    <row r="35" spans="1:9" x14ac:dyDescent="0.25">
      <c r="A35" s="57" t="s">
        <v>38</v>
      </c>
      <c r="B35" s="45">
        <v>940</v>
      </c>
      <c r="C35" s="69" t="s">
        <v>30</v>
      </c>
      <c r="D35" s="45" t="s">
        <v>72</v>
      </c>
      <c r="E35" s="46">
        <v>800</v>
      </c>
      <c r="F35" s="212">
        <f>F37+F36</f>
        <v>106.5</v>
      </c>
      <c r="G35" s="47">
        <f>G37+G36</f>
        <v>0</v>
      </c>
      <c r="H35" s="47">
        <f>H37+H36</f>
        <v>0</v>
      </c>
    </row>
    <row r="36" spans="1:9" hidden="1" x14ac:dyDescent="0.25">
      <c r="A36" s="57" t="s">
        <v>85</v>
      </c>
      <c r="B36" s="45">
        <v>940</v>
      </c>
      <c r="C36" s="69" t="s">
        <v>30</v>
      </c>
      <c r="D36" s="45" t="s">
        <v>72</v>
      </c>
      <c r="E36" s="46">
        <v>830</v>
      </c>
      <c r="F36" s="212"/>
      <c r="G36" s="47"/>
      <c r="H36" s="47"/>
    </row>
    <row r="37" spans="1:9" ht="15.75" thickBot="1" x14ac:dyDescent="0.3">
      <c r="A37" s="60" t="s">
        <v>84</v>
      </c>
      <c r="B37" s="62">
        <v>940</v>
      </c>
      <c r="C37" s="71" t="s">
        <v>30</v>
      </c>
      <c r="D37" s="62" t="s">
        <v>72</v>
      </c>
      <c r="E37" s="62">
        <v>850</v>
      </c>
      <c r="F37" s="216">
        <f>166.4-59.9</f>
        <v>106.5</v>
      </c>
      <c r="G37" s="72">
        <v>0</v>
      </c>
      <c r="H37" s="72">
        <v>0</v>
      </c>
    </row>
    <row r="38" spans="1:9" ht="45.75" thickBot="1" x14ac:dyDescent="0.3">
      <c r="A38" s="41" t="s">
        <v>150</v>
      </c>
      <c r="B38" s="73">
        <v>940</v>
      </c>
      <c r="C38" s="74" t="s">
        <v>30</v>
      </c>
      <c r="D38" s="75" t="s">
        <v>113</v>
      </c>
      <c r="E38" s="76"/>
      <c r="F38" s="217">
        <f>F39+F44</f>
        <v>3729</v>
      </c>
      <c r="G38" s="77">
        <f>G39+G44</f>
        <v>3878.5</v>
      </c>
      <c r="H38" s="77">
        <f>H39+H44</f>
        <v>4033.8</v>
      </c>
    </row>
    <row r="39" spans="1:9" ht="60" x14ac:dyDescent="0.25">
      <c r="A39" s="41" t="s">
        <v>112</v>
      </c>
      <c r="B39" s="73">
        <v>940</v>
      </c>
      <c r="C39" s="74" t="s">
        <v>30</v>
      </c>
      <c r="D39" s="78" t="s">
        <v>157</v>
      </c>
      <c r="E39" s="76"/>
      <c r="F39" s="217">
        <f>F40+F42</f>
        <v>3729</v>
      </c>
      <c r="G39" s="77">
        <f>G40+G42</f>
        <v>3878.5</v>
      </c>
      <c r="H39" s="77">
        <f>H40+H42</f>
        <v>4033.8</v>
      </c>
    </row>
    <row r="40" spans="1:9" ht="60" x14ac:dyDescent="0.25">
      <c r="A40" s="10" t="s">
        <v>27</v>
      </c>
      <c r="B40" s="69">
        <v>940</v>
      </c>
      <c r="C40" s="79" t="s">
        <v>30</v>
      </c>
      <c r="D40" s="80" t="s">
        <v>189</v>
      </c>
      <c r="E40" s="46">
        <v>100</v>
      </c>
      <c r="F40" s="212">
        <f>F41</f>
        <v>3133.5</v>
      </c>
      <c r="G40" s="47">
        <f>G41</f>
        <v>3259.2</v>
      </c>
      <c r="H40" s="47">
        <f>H41</f>
        <v>3389.8</v>
      </c>
    </row>
    <row r="41" spans="1:9" x14ac:dyDescent="0.25">
      <c r="A41" s="57" t="s">
        <v>79</v>
      </c>
      <c r="B41" s="69">
        <v>940</v>
      </c>
      <c r="C41" s="79" t="s">
        <v>30</v>
      </c>
      <c r="D41" s="80" t="s">
        <v>189</v>
      </c>
      <c r="E41" s="46">
        <v>120</v>
      </c>
      <c r="F41" s="212">
        <v>3133.5</v>
      </c>
      <c r="G41" s="47">
        <v>3259.2</v>
      </c>
      <c r="H41" s="47">
        <v>3389.8</v>
      </c>
    </row>
    <row r="42" spans="1:9" x14ac:dyDescent="0.25">
      <c r="A42" s="57" t="s">
        <v>31</v>
      </c>
      <c r="B42" s="69">
        <v>940</v>
      </c>
      <c r="C42" s="79" t="s">
        <v>30</v>
      </c>
      <c r="D42" s="80" t="s">
        <v>189</v>
      </c>
      <c r="E42" s="46">
        <v>200</v>
      </c>
      <c r="F42" s="212">
        <f>F43</f>
        <v>595.5</v>
      </c>
      <c r="G42" s="47">
        <f>G43</f>
        <v>619.29999999999995</v>
      </c>
      <c r="H42" s="47">
        <f>H43</f>
        <v>644</v>
      </c>
      <c r="I42" s="58"/>
    </row>
    <row r="43" spans="1:9" ht="30.75" thickBot="1" x14ac:dyDescent="0.3">
      <c r="A43" s="197" t="s">
        <v>196</v>
      </c>
      <c r="B43" s="81">
        <v>940</v>
      </c>
      <c r="C43" s="82" t="s">
        <v>30</v>
      </c>
      <c r="D43" s="80" t="s">
        <v>189</v>
      </c>
      <c r="E43" s="54">
        <v>240</v>
      </c>
      <c r="F43" s="214">
        <v>595.5</v>
      </c>
      <c r="G43" s="55">
        <v>619.29999999999995</v>
      </c>
      <c r="H43" s="55">
        <v>644</v>
      </c>
    </row>
    <row r="44" spans="1:9" ht="15.75" hidden="1" customHeight="1" thickBot="1" x14ac:dyDescent="0.3">
      <c r="A44" s="83" t="s">
        <v>86</v>
      </c>
      <c r="B44" s="84">
        <v>940</v>
      </c>
      <c r="C44" s="85" t="s">
        <v>87</v>
      </c>
      <c r="D44" s="31"/>
      <c r="E44" s="84"/>
      <c r="F44" s="218">
        <f>F45</f>
        <v>0</v>
      </c>
      <c r="G44" s="86">
        <f t="shared" ref="G44:H47" si="2">G45</f>
        <v>0</v>
      </c>
      <c r="H44" s="86">
        <f t="shared" si="2"/>
        <v>0</v>
      </c>
    </row>
    <row r="45" spans="1:9" ht="30.75" hidden="1" customHeight="1" thickBot="1" x14ac:dyDescent="0.3">
      <c r="A45" s="87" t="s">
        <v>88</v>
      </c>
      <c r="B45" s="62">
        <v>940</v>
      </c>
      <c r="C45" s="88" t="s">
        <v>87</v>
      </c>
      <c r="D45" s="35">
        <v>7400000000</v>
      </c>
      <c r="E45" s="62"/>
      <c r="F45" s="216">
        <f>F46</f>
        <v>0</v>
      </c>
      <c r="G45" s="72">
        <f t="shared" si="2"/>
        <v>0</v>
      </c>
      <c r="H45" s="72">
        <f t="shared" si="2"/>
        <v>0</v>
      </c>
    </row>
    <row r="46" spans="1:9" ht="30" hidden="1" customHeight="1" x14ac:dyDescent="0.25">
      <c r="A46" s="89" t="s">
        <v>89</v>
      </c>
      <c r="B46" s="39">
        <v>940</v>
      </c>
      <c r="C46" s="90" t="s">
        <v>87</v>
      </c>
      <c r="D46" s="39">
        <v>7400072100</v>
      </c>
      <c r="E46" s="67"/>
      <c r="F46" s="211">
        <f>F47</f>
        <v>0</v>
      </c>
      <c r="G46" s="44">
        <f t="shared" si="2"/>
        <v>0</v>
      </c>
      <c r="H46" s="44">
        <f t="shared" si="2"/>
        <v>0</v>
      </c>
    </row>
    <row r="47" spans="1:9" ht="15" hidden="1" customHeight="1" x14ac:dyDescent="0.25">
      <c r="A47" s="57" t="s">
        <v>38</v>
      </c>
      <c r="B47" s="45">
        <v>940</v>
      </c>
      <c r="C47" s="91" t="s">
        <v>87</v>
      </c>
      <c r="D47" s="45">
        <v>7400072100</v>
      </c>
      <c r="E47" s="45">
        <v>800</v>
      </c>
      <c r="F47" s="219">
        <f>F48</f>
        <v>0</v>
      </c>
      <c r="G47" s="92">
        <f t="shared" si="2"/>
        <v>0</v>
      </c>
      <c r="H47" s="92">
        <f t="shared" si="2"/>
        <v>0</v>
      </c>
    </row>
    <row r="48" spans="1:9" ht="15.75" hidden="1" customHeight="1" thickBot="1" x14ac:dyDescent="0.3">
      <c r="A48" s="93" t="s">
        <v>90</v>
      </c>
      <c r="B48" s="67">
        <v>940</v>
      </c>
      <c r="C48" s="94" t="s">
        <v>87</v>
      </c>
      <c r="D48" s="67">
        <v>7400072100</v>
      </c>
      <c r="E48" s="67">
        <v>880</v>
      </c>
      <c r="F48" s="215"/>
      <c r="G48" s="68"/>
      <c r="H48" s="68"/>
    </row>
    <row r="49" spans="1:11" ht="33" customHeight="1" thickBot="1" x14ac:dyDescent="0.3">
      <c r="A49" s="34" t="s">
        <v>12</v>
      </c>
      <c r="B49" s="35">
        <v>940</v>
      </c>
      <c r="C49" s="95" t="s">
        <v>13</v>
      </c>
      <c r="D49" s="35"/>
      <c r="E49" s="35"/>
      <c r="F49" s="209">
        <f>F50</f>
        <v>5</v>
      </c>
      <c r="G49" s="36">
        <f t="shared" ref="G49:H52" si="3">G50</f>
        <v>5</v>
      </c>
      <c r="H49" s="36">
        <f t="shared" si="3"/>
        <v>5</v>
      </c>
    </row>
    <row r="50" spans="1:11" x14ac:dyDescent="0.25">
      <c r="A50" s="64" t="s">
        <v>96</v>
      </c>
      <c r="B50" s="65">
        <v>940</v>
      </c>
      <c r="C50" s="65" t="s">
        <v>36</v>
      </c>
      <c r="D50" s="96" t="s">
        <v>37</v>
      </c>
      <c r="E50" s="65"/>
      <c r="F50" s="219">
        <f>F51</f>
        <v>5</v>
      </c>
      <c r="G50" s="92">
        <f t="shared" si="3"/>
        <v>5</v>
      </c>
      <c r="H50" s="92">
        <f t="shared" si="3"/>
        <v>5</v>
      </c>
    </row>
    <row r="51" spans="1:11" x14ac:dyDescent="0.25">
      <c r="A51" s="10" t="s">
        <v>95</v>
      </c>
      <c r="B51" s="65">
        <v>940</v>
      </c>
      <c r="C51" s="45" t="s">
        <v>36</v>
      </c>
      <c r="D51" s="46" t="s">
        <v>73</v>
      </c>
      <c r="E51" s="45"/>
      <c r="F51" s="212">
        <f>F52</f>
        <v>5</v>
      </c>
      <c r="G51" s="47">
        <f t="shared" si="3"/>
        <v>5</v>
      </c>
      <c r="H51" s="47">
        <f t="shared" si="3"/>
        <v>5</v>
      </c>
    </row>
    <row r="52" spans="1:11" x14ac:dyDescent="0.25">
      <c r="A52" s="57" t="s">
        <v>38</v>
      </c>
      <c r="B52" s="65">
        <v>940</v>
      </c>
      <c r="C52" s="45" t="s">
        <v>36</v>
      </c>
      <c r="D52" s="46" t="s">
        <v>73</v>
      </c>
      <c r="E52" s="45" t="s">
        <v>39</v>
      </c>
      <c r="F52" s="212">
        <f>F53</f>
        <v>5</v>
      </c>
      <c r="G52" s="47">
        <f t="shared" si="3"/>
        <v>5</v>
      </c>
      <c r="H52" s="47">
        <f t="shared" si="3"/>
        <v>5</v>
      </c>
    </row>
    <row r="53" spans="1:11" ht="15.75" thickBot="1" x14ac:dyDescent="0.3">
      <c r="A53" s="59" t="s">
        <v>40</v>
      </c>
      <c r="B53" s="67">
        <v>940</v>
      </c>
      <c r="C53" s="49" t="s">
        <v>36</v>
      </c>
      <c r="D53" s="50" t="s">
        <v>73</v>
      </c>
      <c r="E53" s="49" t="s">
        <v>41</v>
      </c>
      <c r="F53" s="213">
        <v>5</v>
      </c>
      <c r="G53" s="51">
        <v>5</v>
      </c>
      <c r="H53" s="51">
        <v>5</v>
      </c>
    </row>
    <row r="54" spans="1:11" ht="27" customHeight="1" thickBot="1" x14ac:dyDescent="0.3">
      <c r="A54" s="97" t="s">
        <v>91</v>
      </c>
      <c r="B54" s="31">
        <v>940</v>
      </c>
      <c r="C54" s="75" t="s">
        <v>92</v>
      </c>
      <c r="D54" s="98"/>
      <c r="E54" s="31"/>
      <c r="F54" s="209">
        <f>F55+F69+F73+F65+F59</f>
        <v>258</v>
      </c>
      <c r="G54" s="36">
        <f>G55+G69+G73+G65+G59</f>
        <v>1326.9</v>
      </c>
      <c r="H54" s="36">
        <f>H55+H69+H73+H65+H59</f>
        <v>2433.8000000000002</v>
      </c>
    </row>
    <row r="55" spans="1:11" ht="45" x14ac:dyDescent="0.25">
      <c r="A55" s="41" t="s">
        <v>138</v>
      </c>
      <c r="B55" s="42">
        <v>940</v>
      </c>
      <c r="C55" s="99" t="s">
        <v>92</v>
      </c>
      <c r="D55" s="100" t="s">
        <v>140</v>
      </c>
      <c r="E55" s="42"/>
      <c r="F55" s="220">
        <f>F56</f>
        <v>30</v>
      </c>
      <c r="G55" s="101">
        <f t="shared" ref="G55:H57" si="4">G56</f>
        <v>0</v>
      </c>
      <c r="H55" s="101">
        <f t="shared" si="4"/>
        <v>0</v>
      </c>
    </row>
    <row r="56" spans="1:11" ht="30" x14ac:dyDescent="0.25">
      <c r="A56" s="10" t="s">
        <v>139</v>
      </c>
      <c r="B56" s="45">
        <v>940</v>
      </c>
      <c r="C56" s="79" t="s">
        <v>92</v>
      </c>
      <c r="D56" s="102" t="s">
        <v>141</v>
      </c>
      <c r="E56" s="45"/>
      <c r="F56" s="221">
        <f>F57</f>
        <v>30</v>
      </c>
      <c r="G56" s="103">
        <f t="shared" si="4"/>
        <v>0</v>
      </c>
      <c r="H56" s="103">
        <f t="shared" si="4"/>
        <v>0</v>
      </c>
    </row>
    <row r="57" spans="1:11" x14ac:dyDescent="0.25">
      <c r="A57" s="57" t="s">
        <v>50</v>
      </c>
      <c r="B57" s="45">
        <v>940</v>
      </c>
      <c r="C57" s="104" t="s">
        <v>92</v>
      </c>
      <c r="D57" s="102" t="s">
        <v>141</v>
      </c>
      <c r="E57" s="45" t="s">
        <v>32</v>
      </c>
      <c r="F57" s="221">
        <f>F58</f>
        <v>30</v>
      </c>
      <c r="G57" s="103">
        <f t="shared" si="4"/>
        <v>0</v>
      </c>
      <c r="H57" s="103">
        <f t="shared" si="4"/>
        <v>0</v>
      </c>
    </row>
    <row r="58" spans="1:11" ht="30.75" thickBot="1" x14ac:dyDescent="0.3">
      <c r="A58" s="197" t="s">
        <v>196</v>
      </c>
      <c r="B58" s="67">
        <v>940</v>
      </c>
      <c r="C58" s="105" t="s">
        <v>92</v>
      </c>
      <c r="D58" s="106" t="s">
        <v>141</v>
      </c>
      <c r="E58" s="67" t="s">
        <v>34</v>
      </c>
      <c r="F58" s="222">
        <v>30</v>
      </c>
      <c r="G58" s="107">
        <v>0</v>
      </c>
      <c r="H58" s="107">
        <v>0</v>
      </c>
    </row>
    <row r="59" spans="1:11" ht="45" x14ac:dyDescent="0.25">
      <c r="A59" s="41" t="s">
        <v>178</v>
      </c>
      <c r="B59" s="42">
        <v>940</v>
      </c>
      <c r="C59" s="108" t="s">
        <v>92</v>
      </c>
      <c r="D59" s="100" t="s">
        <v>179</v>
      </c>
      <c r="E59" s="42"/>
      <c r="F59" s="211">
        <f>F60</f>
        <v>228</v>
      </c>
      <c r="G59" s="109">
        <f>G60</f>
        <v>0</v>
      </c>
      <c r="H59" s="44">
        <f>H60</f>
        <v>0</v>
      </c>
      <c r="I59" s="11"/>
      <c r="J59" s="11"/>
      <c r="K59" s="11"/>
    </row>
    <row r="60" spans="1:11" ht="30" x14ac:dyDescent="0.25">
      <c r="A60" s="10" t="s">
        <v>180</v>
      </c>
      <c r="B60" s="45">
        <v>940</v>
      </c>
      <c r="C60" s="110" t="s">
        <v>92</v>
      </c>
      <c r="D60" s="102" t="s">
        <v>181</v>
      </c>
      <c r="E60" s="45"/>
      <c r="F60" s="212">
        <f>F61+F63</f>
        <v>228</v>
      </c>
      <c r="G60" s="111">
        <f>G61+G63</f>
        <v>0</v>
      </c>
      <c r="H60" s="47">
        <f>H61+H63</f>
        <v>0</v>
      </c>
    </row>
    <row r="61" spans="1:11" x14ac:dyDescent="0.25">
      <c r="A61" s="57" t="s">
        <v>50</v>
      </c>
      <c r="B61" s="45">
        <v>940</v>
      </c>
      <c r="C61" s="110" t="s">
        <v>92</v>
      </c>
      <c r="D61" s="102" t="s">
        <v>181</v>
      </c>
      <c r="E61" s="45">
        <v>200</v>
      </c>
      <c r="F61" s="212">
        <f>F62</f>
        <v>228</v>
      </c>
      <c r="G61" s="111">
        <f>G62</f>
        <v>0</v>
      </c>
      <c r="H61" s="47">
        <f>H62</f>
        <v>0</v>
      </c>
    </row>
    <row r="62" spans="1:11" ht="30.75" thickBot="1" x14ac:dyDescent="0.3">
      <c r="A62" s="197" t="s">
        <v>196</v>
      </c>
      <c r="B62" s="45">
        <v>940</v>
      </c>
      <c r="C62" s="110" t="s">
        <v>92</v>
      </c>
      <c r="D62" s="102" t="s">
        <v>181</v>
      </c>
      <c r="E62" s="45">
        <v>240</v>
      </c>
      <c r="F62" s="212">
        <v>228</v>
      </c>
      <c r="G62" s="111">
        <v>0</v>
      </c>
      <c r="H62" s="47">
        <v>0</v>
      </c>
    </row>
    <row r="63" spans="1:11" hidden="1" x14ac:dyDescent="0.25">
      <c r="A63" s="112" t="s">
        <v>38</v>
      </c>
      <c r="B63" s="49"/>
      <c r="C63" s="110" t="s">
        <v>92</v>
      </c>
      <c r="D63" s="102" t="s">
        <v>181</v>
      </c>
      <c r="E63" s="49">
        <v>800</v>
      </c>
      <c r="F63" s="213">
        <f>F64</f>
        <v>0</v>
      </c>
      <c r="G63" s="113">
        <f>G64</f>
        <v>0</v>
      </c>
      <c r="H63" s="51">
        <f>H64</f>
        <v>0</v>
      </c>
    </row>
    <row r="64" spans="1:11" ht="15.75" hidden="1" thickBot="1" x14ac:dyDescent="0.3">
      <c r="A64" s="52" t="s">
        <v>84</v>
      </c>
      <c r="B64" s="53">
        <v>940</v>
      </c>
      <c r="C64" s="114" t="s">
        <v>92</v>
      </c>
      <c r="D64" s="102" t="s">
        <v>181</v>
      </c>
      <c r="E64" s="53">
        <v>850</v>
      </c>
      <c r="F64" s="214"/>
      <c r="G64" s="115"/>
      <c r="H64" s="55"/>
    </row>
    <row r="65" spans="1:8" ht="30" hidden="1" x14ac:dyDescent="0.25">
      <c r="A65" s="89" t="s">
        <v>158</v>
      </c>
      <c r="B65" s="67">
        <v>940</v>
      </c>
      <c r="C65" s="104" t="s">
        <v>92</v>
      </c>
      <c r="D65" s="190">
        <v>7600000000</v>
      </c>
      <c r="E65" s="67"/>
      <c r="F65" s="223">
        <f>F66</f>
        <v>0</v>
      </c>
      <c r="G65" s="68">
        <f>G67</f>
        <v>0</v>
      </c>
      <c r="H65" s="68">
        <f>H67</f>
        <v>0</v>
      </c>
    </row>
    <row r="66" spans="1:8" ht="30" hidden="1" x14ac:dyDescent="0.25">
      <c r="A66" s="10" t="s">
        <v>159</v>
      </c>
      <c r="B66" s="45">
        <v>940</v>
      </c>
      <c r="C66" s="105" t="s">
        <v>92</v>
      </c>
      <c r="D66" s="50">
        <v>7600073100</v>
      </c>
      <c r="E66" s="49"/>
      <c r="F66" s="224">
        <f>F67</f>
        <v>0</v>
      </c>
      <c r="G66" s="51">
        <f>G67</f>
        <v>0</v>
      </c>
      <c r="H66" s="51">
        <f>H67</f>
        <v>0</v>
      </c>
    </row>
    <row r="67" spans="1:8" hidden="1" x14ac:dyDescent="0.25">
      <c r="A67" s="59" t="s">
        <v>38</v>
      </c>
      <c r="B67" s="45">
        <v>940</v>
      </c>
      <c r="C67" s="79" t="s">
        <v>92</v>
      </c>
      <c r="D67" s="49">
        <v>7600073100</v>
      </c>
      <c r="E67" s="49">
        <v>800</v>
      </c>
      <c r="F67" s="224">
        <f>F68</f>
        <v>0</v>
      </c>
      <c r="G67" s="51">
        <f>G68</f>
        <v>0</v>
      </c>
      <c r="H67" s="51">
        <f>H68</f>
        <v>0</v>
      </c>
    </row>
    <row r="68" spans="1:8" ht="15.75" hidden="1" thickBot="1" x14ac:dyDescent="0.3">
      <c r="A68" s="116" t="s">
        <v>84</v>
      </c>
      <c r="B68" s="62">
        <v>940</v>
      </c>
      <c r="C68" s="104" t="s">
        <v>92</v>
      </c>
      <c r="D68" s="53">
        <v>7600073100</v>
      </c>
      <c r="E68" s="49">
        <v>850</v>
      </c>
      <c r="F68" s="224"/>
      <c r="G68" s="55"/>
      <c r="H68" s="55"/>
    </row>
    <row r="69" spans="1:8" ht="30" x14ac:dyDescent="0.25">
      <c r="A69" s="117" t="s">
        <v>151</v>
      </c>
      <c r="B69" s="42">
        <v>940</v>
      </c>
      <c r="C69" s="99" t="s">
        <v>92</v>
      </c>
      <c r="D69" s="43">
        <v>7700000000</v>
      </c>
      <c r="E69" s="42"/>
      <c r="F69" s="225">
        <v>0</v>
      </c>
      <c r="G69" s="44">
        <f t="shared" ref="G69:H71" si="5">G70</f>
        <v>1326.9</v>
      </c>
      <c r="H69" s="101">
        <f t="shared" si="5"/>
        <v>2433.8000000000002</v>
      </c>
    </row>
    <row r="70" spans="1:8" x14ac:dyDescent="0.25">
      <c r="A70" s="112" t="s">
        <v>152</v>
      </c>
      <c r="B70" s="45">
        <v>940</v>
      </c>
      <c r="C70" s="104" t="s">
        <v>92</v>
      </c>
      <c r="D70" s="46" t="s">
        <v>154</v>
      </c>
      <c r="E70" s="45"/>
      <c r="F70" s="226">
        <v>0</v>
      </c>
      <c r="G70" s="47">
        <f t="shared" si="5"/>
        <v>1326.9</v>
      </c>
      <c r="H70" s="103">
        <f t="shared" si="5"/>
        <v>2433.8000000000002</v>
      </c>
    </row>
    <row r="71" spans="1:8" x14ac:dyDescent="0.25">
      <c r="A71" s="112" t="s">
        <v>38</v>
      </c>
      <c r="B71" s="67">
        <v>940</v>
      </c>
      <c r="C71" s="79" t="s">
        <v>92</v>
      </c>
      <c r="D71" s="46" t="s">
        <v>154</v>
      </c>
      <c r="E71" s="49">
        <v>800</v>
      </c>
      <c r="F71" s="226">
        <v>0</v>
      </c>
      <c r="G71" s="47">
        <f t="shared" si="5"/>
        <v>1326.9</v>
      </c>
      <c r="H71" s="103">
        <f t="shared" si="5"/>
        <v>2433.8000000000002</v>
      </c>
    </row>
    <row r="72" spans="1:8" ht="15.75" thickBot="1" x14ac:dyDescent="0.3">
      <c r="A72" s="59" t="s">
        <v>40</v>
      </c>
      <c r="B72" s="53">
        <v>940</v>
      </c>
      <c r="C72" s="118" t="s">
        <v>92</v>
      </c>
      <c r="D72" s="50" t="s">
        <v>154</v>
      </c>
      <c r="E72" s="53">
        <v>870</v>
      </c>
      <c r="F72" s="227">
        <v>0</v>
      </c>
      <c r="G72" s="55">
        <f>1407.9-81</f>
        <v>1326.9</v>
      </c>
      <c r="H72" s="55">
        <f>2513.8-80</f>
        <v>2433.8000000000002</v>
      </c>
    </row>
    <row r="73" spans="1:8" ht="61.5" hidden="1" customHeight="1" x14ac:dyDescent="0.25">
      <c r="A73" s="117" t="s">
        <v>155</v>
      </c>
      <c r="B73" s="45">
        <v>940</v>
      </c>
      <c r="C73" s="99" t="s">
        <v>92</v>
      </c>
      <c r="D73" s="42">
        <v>7800000000</v>
      </c>
      <c r="E73" s="42"/>
      <c r="F73" s="211">
        <f t="shared" ref="F73:H74" si="6">F74</f>
        <v>0</v>
      </c>
      <c r="G73" s="44">
        <f t="shared" si="6"/>
        <v>0</v>
      </c>
      <c r="H73" s="101">
        <f t="shared" si="6"/>
        <v>0</v>
      </c>
    </row>
    <row r="74" spans="1:8" ht="15.75" hidden="1" customHeight="1" x14ac:dyDescent="0.25">
      <c r="A74" s="57" t="s">
        <v>31</v>
      </c>
      <c r="B74" s="45">
        <v>940</v>
      </c>
      <c r="C74" s="104" t="s">
        <v>92</v>
      </c>
      <c r="D74" s="190">
        <v>7800074940</v>
      </c>
      <c r="E74" s="45">
        <v>200</v>
      </c>
      <c r="F74" s="212">
        <f t="shared" si="6"/>
        <v>0</v>
      </c>
      <c r="G74" s="47">
        <f t="shared" si="6"/>
        <v>0</v>
      </c>
      <c r="H74" s="47">
        <f t="shared" si="6"/>
        <v>0</v>
      </c>
    </row>
    <row r="75" spans="1:8" ht="32.25" hidden="1" customHeight="1" thickBot="1" x14ac:dyDescent="0.3">
      <c r="A75" s="197" t="s">
        <v>196</v>
      </c>
      <c r="B75" s="67">
        <v>940</v>
      </c>
      <c r="C75" s="79" t="s">
        <v>92</v>
      </c>
      <c r="D75" s="53">
        <v>7800074940</v>
      </c>
      <c r="E75" s="45">
        <v>240</v>
      </c>
      <c r="F75" s="212"/>
      <c r="G75" s="47"/>
      <c r="H75" s="47"/>
    </row>
    <row r="76" spans="1:8" s="3" customFormat="1" ht="37.5" customHeight="1" thickBot="1" x14ac:dyDescent="0.25">
      <c r="A76" s="97" t="s">
        <v>76</v>
      </c>
      <c r="B76" s="31">
        <v>940</v>
      </c>
      <c r="C76" s="119" t="s">
        <v>67</v>
      </c>
      <c r="D76" s="31"/>
      <c r="E76" s="98"/>
      <c r="F76" s="209">
        <f>F82+F77</f>
        <v>60</v>
      </c>
      <c r="G76" s="36">
        <f>G82+G77</f>
        <v>0</v>
      </c>
      <c r="H76" s="36">
        <f>H82+H77</f>
        <v>0</v>
      </c>
    </row>
    <row r="77" spans="1:8" s="3" customFormat="1" ht="37.5" customHeight="1" thickBot="1" x14ac:dyDescent="0.25">
      <c r="A77" s="120" t="s">
        <v>182</v>
      </c>
      <c r="B77" s="31">
        <v>940</v>
      </c>
      <c r="C77" s="121" t="s">
        <v>183</v>
      </c>
      <c r="D77" s="31"/>
      <c r="E77" s="98"/>
      <c r="F77" s="209">
        <f>F78</f>
        <v>30</v>
      </c>
      <c r="G77" s="36">
        <f t="shared" ref="G77:H80" si="7">G78</f>
        <v>0</v>
      </c>
      <c r="H77" s="36">
        <f t="shared" si="7"/>
        <v>0</v>
      </c>
    </row>
    <row r="78" spans="1:8" ht="60" x14ac:dyDescent="0.25">
      <c r="A78" s="64" t="s">
        <v>142</v>
      </c>
      <c r="B78" s="66">
        <v>940</v>
      </c>
      <c r="C78" s="99" t="s">
        <v>183</v>
      </c>
      <c r="D78" s="122" t="s">
        <v>143</v>
      </c>
      <c r="E78" s="96"/>
      <c r="F78" s="219">
        <f>F79</f>
        <v>30</v>
      </c>
      <c r="G78" s="92">
        <f t="shared" si="7"/>
        <v>0</v>
      </c>
      <c r="H78" s="92">
        <f t="shared" si="7"/>
        <v>0</v>
      </c>
    </row>
    <row r="79" spans="1:8" ht="45" x14ac:dyDescent="0.25">
      <c r="A79" s="10" t="s">
        <v>147</v>
      </c>
      <c r="B79" s="70">
        <v>940</v>
      </c>
      <c r="C79" s="79" t="s">
        <v>183</v>
      </c>
      <c r="D79" s="110" t="s">
        <v>144</v>
      </c>
      <c r="E79" s="46"/>
      <c r="F79" s="212">
        <f>F80</f>
        <v>30</v>
      </c>
      <c r="G79" s="47">
        <f t="shared" si="7"/>
        <v>0</v>
      </c>
      <c r="H79" s="47">
        <f t="shared" si="7"/>
        <v>0</v>
      </c>
    </row>
    <row r="80" spans="1:8" x14ac:dyDescent="0.25">
      <c r="A80" s="57" t="s">
        <v>50</v>
      </c>
      <c r="B80" s="70">
        <v>940</v>
      </c>
      <c r="C80" s="79" t="s">
        <v>183</v>
      </c>
      <c r="D80" s="110" t="s">
        <v>144</v>
      </c>
      <c r="E80" s="46">
        <v>200</v>
      </c>
      <c r="F80" s="212">
        <f>F81</f>
        <v>30</v>
      </c>
      <c r="G80" s="47">
        <f t="shared" si="7"/>
        <v>0</v>
      </c>
      <c r="H80" s="47">
        <f t="shared" si="7"/>
        <v>0</v>
      </c>
    </row>
    <row r="81" spans="1:11" ht="30.75" thickBot="1" x14ac:dyDescent="0.3">
      <c r="A81" s="197" t="s">
        <v>196</v>
      </c>
      <c r="B81" s="70">
        <v>940</v>
      </c>
      <c r="C81" s="123" t="s">
        <v>183</v>
      </c>
      <c r="D81" s="110" t="s">
        <v>144</v>
      </c>
      <c r="E81" s="50">
        <v>240</v>
      </c>
      <c r="F81" s="214">
        <v>30</v>
      </c>
      <c r="G81" s="55">
        <v>0</v>
      </c>
      <c r="H81" s="55">
        <v>0</v>
      </c>
    </row>
    <row r="82" spans="1:11" s="3" customFormat="1" ht="29.25" thickBot="1" x14ac:dyDescent="0.25">
      <c r="A82" s="120" t="s">
        <v>69</v>
      </c>
      <c r="B82" s="31">
        <v>940</v>
      </c>
      <c r="C82" s="75" t="s">
        <v>68</v>
      </c>
      <c r="D82" s="31"/>
      <c r="E82" s="98"/>
      <c r="F82" s="209">
        <f>F83</f>
        <v>30</v>
      </c>
      <c r="G82" s="36">
        <f t="shared" ref="G82:H85" si="8">G83</f>
        <v>0</v>
      </c>
      <c r="H82" s="36">
        <f t="shared" si="8"/>
        <v>0</v>
      </c>
    </row>
    <row r="83" spans="1:11" ht="75" x14ac:dyDescent="0.25">
      <c r="A83" s="64" t="s">
        <v>70</v>
      </c>
      <c r="B83" s="67">
        <v>940</v>
      </c>
      <c r="C83" s="124" t="s">
        <v>68</v>
      </c>
      <c r="D83" s="65">
        <v>1200000000</v>
      </c>
      <c r="E83" s="96"/>
      <c r="F83" s="219">
        <f>N73+F84</f>
        <v>30</v>
      </c>
      <c r="G83" s="92">
        <f t="shared" si="8"/>
        <v>0</v>
      </c>
      <c r="H83" s="92">
        <f t="shared" si="8"/>
        <v>0</v>
      </c>
    </row>
    <row r="84" spans="1:11" ht="45" x14ac:dyDescent="0.25">
      <c r="A84" s="10" t="s">
        <v>102</v>
      </c>
      <c r="B84" s="49">
        <v>940</v>
      </c>
      <c r="C84" s="125" t="s">
        <v>68</v>
      </c>
      <c r="D84" s="45" t="s">
        <v>75</v>
      </c>
      <c r="E84" s="46"/>
      <c r="F84" s="212">
        <f>F85</f>
        <v>30</v>
      </c>
      <c r="G84" s="47">
        <f t="shared" si="8"/>
        <v>0</v>
      </c>
      <c r="H84" s="47">
        <f t="shared" si="8"/>
        <v>0</v>
      </c>
    </row>
    <row r="85" spans="1:11" x14ac:dyDescent="0.25">
      <c r="A85" s="57" t="s">
        <v>50</v>
      </c>
      <c r="B85" s="49">
        <v>940</v>
      </c>
      <c r="C85" s="125" t="s">
        <v>68</v>
      </c>
      <c r="D85" s="45" t="s">
        <v>75</v>
      </c>
      <c r="E85" s="46">
        <v>200</v>
      </c>
      <c r="F85" s="212">
        <f>F86</f>
        <v>30</v>
      </c>
      <c r="G85" s="47">
        <f t="shared" si="8"/>
        <v>0</v>
      </c>
      <c r="H85" s="47">
        <f t="shared" si="8"/>
        <v>0</v>
      </c>
    </row>
    <row r="86" spans="1:11" ht="30.75" thickBot="1" x14ac:dyDescent="0.3">
      <c r="A86" s="197" t="s">
        <v>196</v>
      </c>
      <c r="B86" s="49">
        <v>940</v>
      </c>
      <c r="C86" s="126" t="s">
        <v>68</v>
      </c>
      <c r="D86" s="49" t="s">
        <v>75</v>
      </c>
      <c r="E86" s="50">
        <v>240</v>
      </c>
      <c r="F86" s="214">
        <v>30</v>
      </c>
      <c r="G86" s="55">
        <v>0</v>
      </c>
      <c r="H86" s="55">
        <v>0</v>
      </c>
    </row>
    <row r="87" spans="1:11" ht="29.25" customHeight="1" thickBot="1" x14ac:dyDescent="0.3">
      <c r="A87" s="97" t="s">
        <v>108</v>
      </c>
      <c r="B87" s="38">
        <v>940</v>
      </c>
      <c r="C87" s="127" t="s">
        <v>110</v>
      </c>
      <c r="D87" s="31"/>
      <c r="E87" s="98"/>
      <c r="F87" s="228">
        <f t="shared" ref="F87:H88" si="9">F88</f>
        <v>34154.6</v>
      </c>
      <c r="G87" s="128">
        <f t="shared" si="9"/>
        <v>35536.200000000004</v>
      </c>
      <c r="H87" s="128">
        <f t="shared" si="9"/>
        <v>36957.700000000004</v>
      </c>
    </row>
    <row r="88" spans="1:11" ht="29.25" customHeight="1" thickBot="1" x14ac:dyDescent="0.3">
      <c r="A88" s="83" t="s">
        <v>109</v>
      </c>
      <c r="B88" s="129">
        <v>940</v>
      </c>
      <c r="C88" s="75" t="s">
        <v>111</v>
      </c>
      <c r="D88" s="130"/>
      <c r="E88" s="98"/>
      <c r="F88" s="228">
        <f t="shared" si="9"/>
        <v>34154.6</v>
      </c>
      <c r="G88" s="128">
        <f t="shared" si="9"/>
        <v>35536.200000000004</v>
      </c>
      <c r="H88" s="128">
        <f t="shared" si="9"/>
        <v>36957.700000000004</v>
      </c>
      <c r="I88" s="11"/>
      <c r="J88" s="11"/>
    </row>
    <row r="89" spans="1:11" ht="45" x14ac:dyDescent="0.25">
      <c r="A89" s="41" t="s">
        <v>156</v>
      </c>
      <c r="B89" s="73">
        <v>940</v>
      </c>
      <c r="C89" s="74" t="s">
        <v>111</v>
      </c>
      <c r="D89" s="74" t="s">
        <v>113</v>
      </c>
      <c r="E89" s="76"/>
      <c r="F89" s="217">
        <f>F90+F95</f>
        <v>34154.6</v>
      </c>
      <c r="G89" s="77">
        <f>G90+G95</f>
        <v>35536.200000000004</v>
      </c>
      <c r="H89" s="77">
        <f>H90+H95</f>
        <v>36957.700000000004</v>
      </c>
      <c r="I89" s="11"/>
    </row>
    <row r="90" spans="1:11" ht="60" hidden="1" x14ac:dyDescent="0.25">
      <c r="A90" s="10" t="s">
        <v>112</v>
      </c>
      <c r="B90" s="69">
        <v>940</v>
      </c>
      <c r="C90" s="79" t="s">
        <v>30</v>
      </c>
      <c r="D90" s="80" t="s">
        <v>133</v>
      </c>
      <c r="E90" s="96"/>
      <c r="F90" s="219">
        <f>F91+F93</f>
        <v>0</v>
      </c>
      <c r="G90" s="92">
        <f>G91+G93</f>
        <v>0</v>
      </c>
      <c r="H90" s="92">
        <f>H91+H93</f>
        <v>0</v>
      </c>
    </row>
    <row r="91" spans="1:11" ht="60" hidden="1" x14ac:dyDescent="0.25">
      <c r="A91" s="10" t="s">
        <v>27</v>
      </c>
      <c r="B91" s="69">
        <v>940</v>
      </c>
      <c r="C91" s="79" t="s">
        <v>30</v>
      </c>
      <c r="D91" s="80" t="s">
        <v>134</v>
      </c>
      <c r="E91" s="46">
        <v>100</v>
      </c>
      <c r="F91" s="212">
        <f>F92</f>
        <v>0</v>
      </c>
      <c r="G91" s="47">
        <f>G92</f>
        <v>0</v>
      </c>
      <c r="H91" s="47">
        <f>H92</f>
        <v>0</v>
      </c>
    </row>
    <row r="92" spans="1:11" hidden="1" x14ac:dyDescent="0.25">
      <c r="A92" s="57" t="s">
        <v>79</v>
      </c>
      <c r="B92" s="69">
        <v>940</v>
      </c>
      <c r="C92" s="79" t="s">
        <v>30</v>
      </c>
      <c r="D92" s="80" t="s">
        <v>135</v>
      </c>
      <c r="E92" s="46">
        <v>120</v>
      </c>
      <c r="F92" s="212"/>
      <c r="G92" s="47"/>
      <c r="H92" s="47"/>
    </row>
    <row r="93" spans="1:11" hidden="1" x14ac:dyDescent="0.25">
      <c r="A93" s="57" t="s">
        <v>31</v>
      </c>
      <c r="B93" s="69">
        <v>940</v>
      </c>
      <c r="C93" s="79" t="s">
        <v>30</v>
      </c>
      <c r="D93" s="80" t="s">
        <v>136</v>
      </c>
      <c r="E93" s="46">
        <v>200</v>
      </c>
      <c r="F93" s="212"/>
      <c r="G93" s="47"/>
      <c r="H93" s="47"/>
      <c r="I93" s="58"/>
    </row>
    <row r="94" spans="1:11" hidden="1" x14ac:dyDescent="0.25">
      <c r="A94" s="57" t="s">
        <v>33</v>
      </c>
      <c r="B94" s="69">
        <v>940</v>
      </c>
      <c r="C94" s="91" t="s">
        <v>30</v>
      </c>
      <c r="D94" s="104" t="s">
        <v>137</v>
      </c>
      <c r="E94" s="46">
        <v>240</v>
      </c>
      <c r="F94" s="212"/>
      <c r="G94" s="47"/>
      <c r="H94" s="47"/>
    </row>
    <row r="95" spans="1:11" ht="48" customHeight="1" x14ac:dyDescent="0.25">
      <c r="A95" s="131" t="s">
        <v>115</v>
      </c>
      <c r="B95" s="132">
        <v>940</v>
      </c>
      <c r="C95" s="133" t="s">
        <v>111</v>
      </c>
      <c r="D95" s="134" t="s">
        <v>113</v>
      </c>
      <c r="E95" s="199"/>
      <c r="F95" s="229">
        <f>F96+F100+F104+F108+F112+F116+F120+F124+F128</f>
        <v>34154.6</v>
      </c>
      <c r="G95" s="135">
        <f>G96+G100+G104+G108+G112+G116+G120+G124+G128</f>
        <v>35536.200000000004</v>
      </c>
      <c r="H95" s="135">
        <f>H96+H100+H104+H108+H112+H116+H120+H124+H128</f>
        <v>36957.700000000004</v>
      </c>
      <c r="I95" s="11"/>
      <c r="J95" s="11"/>
      <c r="K95" s="11"/>
    </row>
    <row r="96" spans="1:11" x14ac:dyDescent="0.25">
      <c r="A96" s="136" t="s">
        <v>114</v>
      </c>
      <c r="B96" s="137">
        <v>940</v>
      </c>
      <c r="C96" s="138" t="s">
        <v>111</v>
      </c>
      <c r="D96" s="78" t="s">
        <v>160</v>
      </c>
      <c r="E96" s="139"/>
      <c r="F96" s="230">
        <f t="shared" ref="F96:H98" si="10">F97</f>
        <v>18500</v>
      </c>
      <c r="G96" s="140">
        <f t="shared" si="10"/>
        <v>19240</v>
      </c>
      <c r="H96" s="140">
        <f t="shared" si="10"/>
        <v>20009.599999999999</v>
      </c>
    </row>
    <row r="97" spans="1:8" x14ac:dyDescent="0.25">
      <c r="A97" s="57" t="s">
        <v>124</v>
      </c>
      <c r="B97" s="70">
        <v>940</v>
      </c>
      <c r="C97" s="141" t="s">
        <v>111</v>
      </c>
      <c r="D97" s="79" t="s">
        <v>190</v>
      </c>
      <c r="E97" s="139"/>
      <c r="F97" s="231">
        <f t="shared" si="10"/>
        <v>18500</v>
      </c>
      <c r="G97" s="142">
        <f t="shared" si="10"/>
        <v>19240</v>
      </c>
      <c r="H97" s="142">
        <f t="shared" si="10"/>
        <v>20009.599999999999</v>
      </c>
    </row>
    <row r="98" spans="1:8" x14ac:dyDescent="0.25">
      <c r="A98" s="57" t="s">
        <v>31</v>
      </c>
      <c r="B98" s="69">
        <v>940</v>
      </c>
      <c r="C98" s="91" t="s">
        <v>111</v>
      </c>
      <c r="D98" s="79" t="s">
        <v>190</v>
      </c>
      <c r="E98" s="46">
        <v>200</v>
      </c>
      <c r="F98" s="212">
        <f t="shared" si="10"/>
        <v>18500</v>
      </c>
      <c r="G98" s="47">
        <f t="shared" si="10"/>
        <v>19240</v>
      </c>
      <c r="H98" s="47">
        <f t="shared" si="10"/>
        <v>20009.599999999999</v>
      </c>
    </row>
    <row r="99" spans="1:8" ht="30" x14ac:dyDescent="0.25">
      <c r="A99" s="200" t="s">
        <v>196</v>
      </c>
      <c r="B99" s="69">
        <v>940</v>
      </c>
      <c r="C99" s="91" t="s">
        <v>111</v>
      </c>
      <c r="D99" s="79" t="s">
        <v>190</v>
      </c>
      <c r="E99" s="46">
        <v>240</v>
      </c>
      <c r="F99" s="212">
        <v>18500</v>
      </c>
      <c r="G99" s="47">
        <v>19240</v>
      </c>
      <c r="H99" s="47">
        <v>20009.599999999999</v>
      </c>
    </row>
    <row r="100" spans="1:8" ht="42.75" x14ac:dyDescent="0.25">
      <c r="A100" s="143" t="s">
        <v>116</v>
      </c>
      <c r="B100" s="144">
        <v>940</v>
      </c>
      <c r="C100" s="145" t="s">
        <v>111</v>
      </c>
      <c r="D100" s="78" t="s">
        <v>161</v>
      </c>
      <c r="E100" s="146"/>
      <c r="F100" s="230">
        <f t="shared" ref="F100:H102" si="11">F101</f>
        <v>4000</v>
      </c>
      <c r="G100" s="140">
        <f t="shared" si="11"/>
        <v>4160</v>
      </c>
      <c r="H100" s="140">
        <f t="shared" si="11"/>
        <v>4326.3999999999996</v>
      </c>
    </row>
    <row r="101" spans="1:8" ht="45" x14ac:dyDescent="0.25">
      <c r="A101" s="64" t="s">
        <v>125</v>
      </c>
      <c r="B101" s="147">
        <v>940</v>
      </c>
      <c r="C101" s="148" t="s">
        <v>111</v>
      </c>
      <c r="D101" s="80" t="s">
        <v>191</v>
      </c>
      <c r="E101" s="146"/>
      <c r="F101" s="231">
        <f t="shared" si="11"/>
        <v>4000</v>
      </c>
      <c r="G101" s="142">
        <f t="shared" si="11"/>
        <v>4160</v>
      </c>
      <c r="H101" s="142">
        <f t="shared" si="11"/>
        <v>4326.3999999999996</v>
      </c>
    </row>
    <row r="102" spans="1:8" x14ac:dyDescent="0.25">
      <c r="A102" s="57" t="s">
        <v>31</v>
      </c>
      <c r="B102" s="69">
        <v>940</v>
      </c>
      <c r="C102" s="91" t="s">
        <v>111</v>
      </c>
      <c r="D102" s="80" t="s">
        <v>191</v>
      </c>
      <c r="E102" s="46">
        <v>200</v>
      </c>
      <c r="F102" s="212">
        <f t="shared" si="11"/>
        <v>4000</v>
      </c>
      <c r="G102" s="47">
        <f t="shared" si="11"/>
        <v>4160</v>
      </c>
      <c r="H102" s="47">
        <f t="shared" si="11"/>
        <v>4326.3999999999996</v>
      </c>
    </row>
    <row r="103" spans="1:8" ht="30" x14ac:dyDescent="0.25">
      <c r="A103" s="200" t="s">
        <v>196</v>
      </c>
      <c r="B103" s="69">
        <v>940</v>
      </c>
      <c r="C103" s="91" t="s">
        <v>111</v>
      </c>
      <c r="D103" s="80" t="s">
        <v>191</v>
      </c>
      <c r="E103" s="46">
        <v>240</v>
      </c>
      <c r="F103" s="212">
        <v>4000</v>
      </c>
      <c r="G103" s="47">
        <v>4160</v>
      </c>
      <c r="H103" s="47">
        <v>4326.3999999999996</v>
      </c>
    </row>
    <row r="104" spans="1:8" ht="28.5" x14ac:dyDescent="0.25">
      <c r="A104" s="143" t="s">
        <v>117</v>
      </c>
      <c r="B104" s="144">
        <v>940</v>
      </c>
      <c r="C104" s="145" t="s">
        <v>111</v>
      </c>
      <c r="D104" s="134" t="s">
        <v>162</v>
      </c>
      <c r="E104" s="146"/>
      <c r="F104" s="230">
        <f t="shared" ref="F104:H106" si="12">F105</f>
        <v>8000</v>
      </c>
      <c r="G104" s="140">
        <f t="shared" si="12"/>
        <v>8320</v>
      </c>
      <c r="H104" s="140">
        <f t="shared" si="12"/>
        <v>8652.7999999999993</v>
      </c>
    </row>
    <row r="105" spans="1:8" s="3" customFormat="1" ht="30" x14ac:dyDescent="0.25">
      <c r="A105" s="64" t="s">
        <v>126</v>
      </c>
      <c r="B105" s="69"/>
      <c r="C105" s="91" t="s">
        <v>111</v>
      </c>
      <c r="D105" s="79" t="s">
        <v>192</v>
      </c>
      <c r="E105" s="139"/>
      <c r="F105" s="231">
        <f t="shared" si="12"/>
        <v>8000</v>
      </c>
      <c r="G105" s="142">
        <f t="shared" si="12"/>
        <v>8320</v>
      </c>
      <c r="H105" s="142">
        <f t="shared" si="12"/>
        <v>8652.7999999999993</v>
      </c>
    </row>
    <row r="106" spans="1:8" ht="21" customHeight="1" x14ac:dyDescent="0.25">
      <c r="A106" s="57" t="s">
        <v>31</v>
      </c>
      <c r="B106" s="69">
        <v>940</v>
      </c>
      <c r="C106" s="91" t="s">
        <v>111</v>
      </c>
      <c r="D106" s="79" t="s">
        <v>192</v>
      </c>
      <c r="E106" s="46">
        <v>200</v>
      </c>
      <c r="F106" s="212">
        <f t="shared" si="12"/>
        <v>8000</v>
      </c>
      <c r="G106" s="47">
        <f t="shared" si="12"/>
        <v>8320</v>
      </c>
      <c r="H106" s="47">
        <f t="shared" si="12"/>
        <v>8652.7999999999993</v>
      </c>
    </row>
    <row r="107" spans="1:8" ht="33.75" customHeight="1" x14ac:dyDescent="0.25">
      <c r="A107" s="197" t="s">
        <v>196</v>
      </c>
      <c r="B107" s="69">
        <v>940</v>
      </c>
      <c r="C107" s="91" t="s">
        <v>111</v>
      </c>
      <c r="D107" s="79" t="s">
        <v>192</v>
      </c>
      <c r="E107" s="46">
        <v>240</v>
      </c>
      <c r="F107" s="212">
        <v>8000</v>
      </c>
      <c r="G107" s="47">
        <v>8320</v>
      </c>
      <c r="H107" s="47">
        <v>8652.7999999999993</v>
      </c>
    </row>
    <row r="108" spans="1:8" ht="28.5" x14ac:dyDescent="0.25">
      <c r="A108" s="143" t="s">
        <v>118</v>
      </c>
      <c r="B108" s="144">
        <v>940</v>
      </c>
      <c r="C108" s="145" t="s">
        <v>111</v>
      </c>
      <c r="D108" s="134" t="s">
        <v>163</v>
      </c>
      <c r="E108" s="146"/>
      <c r="F108" s="230">
        <f t="shared" ref="F108:H110" si="13">F109</f>
        <v>1904.6</v>
      </c>
      <c r="G108" s="140">
        <f t="shared" si="13"/>
        <v>1985.8</v>
      </c>
      <c r="H108" s="140">
        <f t="shared" si="13"/>
        <v>2065.3000000000002</v>
      </c>
    </row>
    <row r="109" spans="1:8" ht="30" x14ac:dyDescent="0.25">
      <c r="A109" s="64" t="s">
        <v>129</v>
      </c>
      <c r="B109" s="69"/>
      <c r="C109" s="91" t="s">
        <v>111</v>
      </c>
      <c r="D109" s="79" t="s">
        <v>193</v>
      </c>
      <c r="E109" s="139"/>
      <c r="F109" s="231">
        <f t="shared" si="13"/>
        <v>1904.6</v>
      </c>
      <c r="G109" s="142">
        <f t="shared" si="13"/>
        <v>1985.8</v>
      </c>
      <c r="H109" s="142">
        <f t="shared" si="13"/>
        <v>2065.3000000000002</v>
      </c>
    </row>
    <row r="110" spans="1:8" x14ac:dyDescent="0.25">
      <c r="A110" s="57" t="s">
        <v>31</v>
      </c>
      <c r="B110" s="69">
        <v>940</v>
      </c>
      <c r="C110" s="91" t="s">
        <v>111</v>
      </c>
      <c r="D110" s="79" t="s">
        <v>193</v>
      </c>
      <c r="E110" s="46">
        <v>200</v>
      </c>
      <c r="F110" s="212">
        <f t="shared" si="13"/>
        <v>1904.6</v>
      </c>
      <c r="G110" s="47">
        <f t="shared" si="13"/>
        <v>1985.8</v>
      </c>
      <c r="H110" s="47">
        <f t="shared" si="13"/>
        <v>2065.3000000000002</v>
      </c>
    </row>
    <row r="111" spans="1:8" ht="30" x14ac:dyDescent="0.25">
      <c r="A111" s="197" t="s">
        <v>196</v>
      </c>
      <c r="B111" s="69">
        <v>940</v>
      </c>
      <c r="C111" s="91" t="s">
        <v>111</v>
      </c>
      <c r="D111" s="79" t="s">
        <v>193</v>
      </c>
      <c r="E111" s="46">
        <v>240</v>
      </c>
      <c r="F111" s="212">
        <v>1904.6</v>
      </c>
      <c r="G111" s="47">
        <v>1985.8</v>
      </c>
      <c r="H111" s="47">
        <v>2065.3000000000002</v>
      </c>
    </row>
    <row r="112" spans="1:8" ht="42.75" hidden="1" x14ac:dyDescent="0.25">
      <c r="A112" s="143" t="s">
        <v>119</v>
      </c>
      <c r="B112" s="144">
        <v>940</v>
      </c>
      <c r="C112" s="145" t="s">
        <v>111</v>
      </c>
      <c r="D112" s="78" t="s">
        <v>164</v>
      </c>
      <c r="E112" s="146"/>
      <c r="F112" s="230">
        <f t="shared" ref="F112:H114" si="14">F113</f>
        <v>0</v>
      </c>
      <c r="G112" s="140">
        <f t="shared" si="14"/>
        <v>0</v>
      </c>
      <c r="H112" s="140">
        <f t="shared" si="14"/>
        <v>0</v>
      </c>
    </row>
    <row r="113" spans="1:8" ht="30" hidden="1" x14ac:dyDescent="0.25">
      <c r="A113" s="10" t="s">
        <v>127</v>
      </c>
      <c r="B113" s="69"/>
      <c r="C113" s="91" t="s">
        <v>111</v>
      </c>
      <c r="D113" s="80" t="s">
        <v>170</v>
      </c>
      <c r="E113" s="139"/>
      <c r="F113" s="231">
        <f t="shared" si="14"/>
        <v>0</v>
      </c>
      <c r="G113" s="142">
        <f t="shared" si="14"/>
        <v>0</v>
      </c>
      <c r="H113" s="142">
        <f t="shared" si="14"/>
        <v>0</v>
      </c>
    </row>
    <row r="114" spans="1:8" hidden="1" x14ac:dyDescent="0.25">
      <c r="A114" s="57" t="s">
        <v>31</v>
      </c>
      <c r="B114" s="69">
        <v>940</v>
      </c>
      <c r="C114" s="91" t="s">
        <v>111</v>
      </c>
      <c r="D114" s="80" t="s">
        <v>170</v>
      </c>
      <c r="E114" s="46">
        <v>200</v>
      </c>
      <c r="F114" s="212">
        <f t="shared" si="14"/>
        <v>0</v>
      </c>
      <c r="G114" s="47">
        <f t="shared" si="14"/>
        <v>0</v>
      </c>
      <c r="H114" s="47">
        <f t="shared" si="14"/>
        <v>0</v>
      </c>
    </row>
    <row r="115" spans="1:8" hidden="1" x14ac:dyDescent="0.25">
      <c r="A115" s="59" t="s">
        <v>33</v>
      </c>
      <c r="B115" s="70">
        <v>940</v>
      </c>
      <c r="C115" s="141" t="s">
        <v>111</v>
      </c>
      <c r="D115" s="80" t="s">
        <v>170</v>
      </c>
      <c r="E115" s="50">
        <v>240</v>
      </c>
      <c r="F115" s="213"/>
      <c r="G115" s="51"/>
      <c r="H115" s="51"/>
    </row>
    <row r="116" spans="1:8" ht="28.5" hidden="1" x14ac:dyDescent="0.25">
      <c r="A116" s="149" t="s">
        <v>120</v>
      </c>
      <c r="B116" s="137">
        <v>940</v>
      </c>
      <c r="C116" s="138" t="s">
        <v>111</v>
      </c>
      <c r="D116" s="134" t="s">
        <v>165</v>
      </c>
      <c r="E116" s="139"/>
      <c r="F116" s="230">
        <f t="shared" ref="F116:H118" si="15">F117</f>
        <v>0</v>
      </c>
      <c r="G116" s="140">
        <f t="shared" si="15"/>
        <v>0</v>
      </c>
      <c r="H116" s="140">
        <f t="shared" si="15"/>
        <v>0</v>
      </c>
    </row>
    <row r="117" spans="1:8" hidden="1" x14ac:dyDescent="0.25">
      <c r="A117" s="10" t="s">
        <v>131</v>
      </c>
      <c r="B117" s="69"/>
      <c r="C117" s="91" t="s">
        <v>111</v>
      </c>
      <c r="D117" s="79" t="s">
        <v>171</v>
      </c>
      <c r="E117" s="139"/>
      <c r="F117" s="231">
        <f t="shared" si="15"/>
        <v>0</v>
      </c>
      <c r="G117" s="142">
        <f t="shared" si="15"/>
        <v>0</v>
      </c>
      <c r="H117" s="142">
        <f t="shared" si="15"/>
        <v>0</v>
      </c>
    </row>
    <row r="118" spans="1:8" hidden="1" x14ac:dyDescent="0.25">
      <c r="A118" s="57" t="s">
        <v>31</v>
      </c>
      <c r="B118" s="69">
        <v>940</v>
      </c>
      <c r="C118" s="91" t="s">
        <v>111</v>
      </c>
      <c r="D118" s="79" t="s">
        <v>171</v>
      </c>
      <c r="E118" s="46">
        <v>200</v>
      </c>
      <c r="F118" s="212">
        <f t="shared" si="15"/>
        <v>0</v>
      </c>
      <c r="G118" s="47">
        <f t="shared" si="15"/>
        <v>0</v>
      </c>
      <c r="H118" s="47">
        <f t="shared" si="15"/>
        <v>0</v>
      </c>
    </row>
    <row r="119" spans="1:8" hidden="1" x14ac:dyDescent="0.25">
      <c r="A119" s="59" t="s">
        <v>33</v>
      </c>
      <c r="B119" s="70">
        <v>940</v>
      </c>
      <c r="C119" s="141" t="s">
        <v>111</v>
      </c>
      <c r="D119" s="79" t="s">
        <v>171</v>
      </c>
      <c r="E119" s="50">
        <v>240</v>
      </c>
      <c r="F119" s="213"/>
      <c r="G119" s="51"/>
      <c r="H119" s="51"/>
    </row>
    <row r="120" spans="1:8" ht="28.5" x14ac:dyDescent="0.25">
      <c r="A120" s="149" t="s">
        <v>121</v>
      </c>
      <c r="B120" s="137">
        <v>940</v>
      </c>
      <c r="C120" s="138" t="s">
        <v>111</v>
      </c>
      <c r="D120" s="150" t="s">
        <v>166</v>
      </c>
      <c r="E120" s="139"/>
      <c r="F120" s="230">
        <f t="shared" ref="F120:H122" si="16">F121</f>
        <v>1600</v>
      </c>
      <c r="G120" s="140">
        <f t="shared" si="16"/>
        <v>1674.4</v>
      </c>
      <c r="H120" s="140">
        <f t="shared" si="16"/>
        <v>1741.4</v>
      </c>
    </row>
    <row r="121" spans="1:8" ht="30" x14ac:dyDescent="0.25">
      <c r="A121" s="10" t="s">
        <v>128</v>
      </c>
      <c r="B121" s="69"/>
      <c r="C121" s="91" t="s">
        <v>111</v>
      </c>
      <c r="D121" s="105" t="s">
        <v>194</v>
      </c>
      <c r="E121" s="139"/>
      <c r="F121" s="231">
        <f t="shared" si="16"/>
        <v>1600</v>
      </c>
      <c r="G121" s="142">
        <f t="shared" si="16"/>
        <v>1674.4</v>
      </c>
      <c r="H121" s="142">
        <f t="shared" si="16"/>
        <v>1741.4</v>
      </c>
    </row>
    <row r="122" spans="1:8" x14ac:dyDescent="0.25">
      <c r="A122" s="57" t="s">
        <v>31</v>
      </c>
      <c r="B122" s="69">
        <v>940</v>
      </c>
      <c r="C122" s="91" t="s">
        <v>111</v>
      </c>
      <c r="D122" s="105" t="s">
        <v>194</v>
      </c>
      <c r="E122" s="46">
        <v>200</v>
      </c>
      <c r="F122" s="212">
        <f t="shared" si="16"/>
        <v>1600</v>
      </c>
      <c r="G122" s="47">
        <f t="shared" si="16"/>
        <v>1674.4</v>
      </c>
      <c r="H122" s="47">
        <f t="shared" si="16"/>
        <v>1741.4</v>
      </c>
    </row>
    <row r="123" spans="1:8" ht="30" x14ac:dyDescent="0.25">
      <c r="A123" s="197" t="s">
        <v>196</v>
      </c>
      <c r="B123" s="70">
        <v>940</v>
      </c>
      <c r="C123" s="141" t="s">
        <v>111</v>
      </c>
      <c r="D123" s="105" t="s">
        <v>194</v>
      </c>
      <c r="E123" s="50">
        <v>240</v>
      </c>
      <c r="F123" s="213">
        <v>1600</v>
      </c>
      <c r="G123" s="51">
        <v>1674.4</v>
      </c>
      <c r="H123" s="51">
        <v>1741.4</v>
      </c>
    </row>
    <row r="124" spans="1:8" ht="28.5" hidden="1" x14ac:dyDescent="0.25">
      <c r="A124" s="149" t="s">
        <v>122</v>
      </c>
      <c r="B124" s="137">
        <v>940</v>
      </c>
      <c r="C124" s="138" t="s">
        <v>111</v>
      </c>
      <c r="D124" s="134" t="s">
        <v>167</v>
      </c>
      <c r="E124" s="139"/>
      <c r="F124" s="230">
        <f t="shared" ref="F124:H126" si="17">F125</f>
        <v>0</v>
      </c>
      <c r="G124" s="140">
        <f t="shared" si="17"/>
        <v>0</v>
      </c>
      <c r="H124" s="140">
        <f t="shared" si="17"/>
        <v>0</v>
      </c>
    </row>
    <row r="125" spans="1:8" hidden="1" x14ac:dyDescent="0.25">
      <c r="A125" s="151" t="s">
        <v>123</v>
      </c>
      <c r="B125" s="96">
        <v>940</v>
      </c>
      <c r="C125" s="148" t="s">
        <v>111</v>
      </c>
      <c r="D125" s="79" t="s">
        <v>172</v>
      </c>
      <c r="E125" s="146"/>
      <c r="F125" s="231">
        <f t="shared" si="17"/>
        <v>0</v>
      </c>
      <c r="G125" s="142">
        <f t="shared" si="17"/>
        <v>0</v>
      </c>
      <c r="H125" s="142">
        <f t="shared" si="17"/>
        <v>0</v>
      </c>
    </row>
    <row r="126" spans="1:8" hidden="1" x14ac:dyDescent="0.25">
      <c r="A126" s="57" t="s">
        <v>31</v>
      </c>
      <c r="B126" s="69">
        <v>940</v>
      </c>
      <c r="C126" s="91" t="s">
        <v>111</v>
      </c>
      <c r="D126" s="79" t="s">
        <v>172</v>
      </c>
      <c r="E126" s="46">
        <v>200</v>
      </c>
      <c r="F126" s="212">
        <f t="shared" si="17"/>
        <v>0</v>
      </c>
      <c r="G126" s="47">
        <f t="shared" si="17"/>
        <v>0</v>
      </c>
      <c r="H126" s="47">
        <f t="shared" si="17"/>
        <v>0</v>
      </c>
    </row>
    <row r="127" spans="1:8" hidden="1" x14ac:dyDescent="0.25">
      <c r="A127" s="59" t="s">
        <v>33</v>
      </c>
      <c r="B127" s="70">
        <v>940</v>
      </c>
      <c r="C127" s="141" t="s">
        <v>111</v>
      </c>
      <c r="D127" s="79" t="s">
        <v>172</v>
      </c>
      <c r="E127" s="50">
        <v>240</v>
      </c>
      <c r="F127" s="213"/>
      <c r="G127" s="51"/>
      <c r="H127" s="51"/>
    </row>
    <row r="128" spans="1:8" ht="28.5" x14ac:dyDescent="0.25">
      <c r="A128" s="9" t="s">
        <v>148</v>
      </c>
      <c r="B128" s="152">
        <v>940</v>
      </c>
      <c r="C128" s="138" t="s">
        <v>111</v>
      </c>
      <c r="D128" s="150" t="s">
        <v>168</v>
      </c>
      <c r="E128" s="153"/>
      <c r="F128" s="230">
        <f t="shared" ref="F128:H130" si="18">F129</f>
        <v>150</v>
      </c>
      <c r="G128" s="140">
        <f t="shared" si="18"/>
        <v>156</v>
      </c>
      <c r="H128" s="140">
        <f t="shared" si="18"/>
        <v>162.19999999999999</v>
      </c>
    </row>
    <row r="129" spans="1:8" x14ac:dyDescent="0.25">
      <c r="A129" s="48" t="s">
        <v>149</v>
      </c>
      <c r="B129" s="69">
        <v>940</v>
      </c>
      <c r="C129" s="91" t="s">
        <v>111</v>
      </c>
      <c r="D129" s="105" t="s">
        <v>195</v>
      </c>
      <c r="E129" s="139"/>
      <c r="F129" s="231">
        <f t="shared" si="18"/>
        <v>150</v>
      </c>
      <c r="G129" s="142">
        <f t="shared" si="18"/>
        <v>156</v>
      </c>
      <c r="H129" s="142">
        <f t="shared" si="18"/>
        <v>162.19999999999999</v>
      </c>
    </row>
    <row r="130" spans="1:8" x14ac:dyDescent="0.25">
      <c r="A130" s="57" t="s">
        <v>31</v>
      </c>
      <c r="B130" s="69">
        <v>940</v>
      </c>
      <c r="C130" s="91" t="s">
        <v>111</v>
      </c>
      <c r="D130" s="105" t="s">
        <v>195</v>
      </c>
      <c r="E130" s="46">
        <v>200</v>
      </c>
      <c r="F130" s="212">
        <f t="shared" si="18"/>
        <v>150</v>
      </c>
      <c r="G130" s="47">
        <f t="shared" si="18"/>
        <v>156</v>
      </c>
      <c r="H130" s="47">
        <f t="shared" si="18"/>
        <v>162.19999999999999</v>
      </c>
    </row>
    <row r="131" spans="1:8" ht="30.75" thickBot="1" x14ac:dyDescent="0.3">
      <c r="A131" s="197" t="s">
        <v>196</v>
      </c>
      <c r="B131" s="81">
        <v>940</v>
      </c>
      <c r="C131" s="141" t="s">
        <v>111</v>
      </c>
      <c r="D131" s="105" t="s">
        <v>195</v>
      </c>
      <c r="E131" s="54">
        <v>240</v>
      </c>
      <c r="F131" s="214">
        <v>150</v>
      </c>
      <c r="G131" s="55">
        <v>156</v>
      </c>
      <c r="H131" s="55">
        <v>162.19999999999999</v>
      </c>
    </row>
    <row r="132" spans="1:8" ht="15.75" hidden="1" thickBot="1" x14ac:dyDescent="0.3">
      <c r="A132" s="83" t="s">
        <v>97</v>
      </c>
      <c r="B132" s="84">
        <v>940</v>
      </c>
      <c r="C132" s="75" t="s">
        <v>99</v>
      </c>
      <c r="D132" s="31"/>
      <c r="E132" s="154"/>
      <c r="F132" s="209">
        <f>F133</f>
        <v>0</v>
      </c>
      <c r="G132" s="36">
        <f t="shared" ref="G132:H136" si="19">G133</f>
        <v>0</v>
      </c>
      <c r="H132" s="36">
        <f t="shared" si="19"/>
        <v>0</v>
      </c>
    </row>
    <row r="133" spans="1:8" ht="29.25" hidden="1" thickBot="1" x14ac:dyDescent="0.3">
      <c r="A133" s="120" t="s">
        <v>98</v>
      </c>
      <c r="B133" s="31">
        <v>940</v>
      </c>
      <c r="C133" s="155" t="s">
        <v>100</v>
      </c>
      <c r="D133" s="31"/>
      <c r="E133" s="98"/>
      <c r="F133" s="209">
        <f>F134</f>
        <v>0</v>
      </c>
      <c r="G133" s="36">
        <f t="shared" si="19"/>
        <v>0</v>
      </c>
      <c r="H133" s="36">
        <f t="shared" si="19"/>
        <v>0</v>
      </c>
    </row>
    <row r="134" spans="1:8" ht="45" hidden="1" x14ac:dyDescent="0.25">
      <c r="A134" s="64" t="s">
        <v>106</v>
      </c>
      <c r="B134" s="67">
        <v>940</v>
      </c>
      <c r="C134" s="156" t="s">
        <v>100</v>
      </c>
      <c r="D134" s="80" t="s">
        <v>103</v>
      </c>
      <c r="E134" s="96"/>
      <c r="F134" s="219">
        <f>F135</f>
        <v>0</v>
      </c>
      <c r="G134" s="92">
        <f t="shared" si="19"/>
        <v>0</v>
      </c>
      <c r="H134" s="92">
        <f t="shared" si="19"/>
        <v>0</v>
      </c>
    </row>
    <row r="135" spans="1:8" ht="30" hidden="1" x14ac:dyDescent="0.25">
      <c r="A135" s="10" t="s">
        <v>101</v>
      </c>
      <c r="B135" s="49">
        <v>940</v>
      </c>
      <c r="C135" s="102" t="s">
        <v>100</v>
      </c>
      <c r="D135" s="79" t="s">
        <v>104</v>
      </c>
      <c r="E135" s="46"/>
      <c r="F135" s="212">
        <f>F136</f>
        <v>0</v>
      </c>
      <c r="G135" s="47">
        <f t="shared" si="19"/>
        <v>0</v>
      </c>
      <c r="H135" s="47">
        <f t="shared" si="19"/>
        <v>0</v>
      </c>
    </row>
    <row r="136" spans="1:8" hidden="1" x14ac:dyDescent="0.25">
      <c r="A136" s="57" t="s">
        <v>50</v>
      </c>
      <c r="B136" s="49">
        <v>940</v>
      </c>
      <c r="C136" s="102" t="s">
        <v>100</v>
      </c>
      <c r="D136" s="79" t="s">
        <v>104</v>
      </c>
      <c r="E136" s="46">
        <v>200</v>
      </c>
      <c r="F136" s="212">
        <f>F137</f>
        <v>0</v>
      </c>
      <c r="G136" s="47">
        <f t="shared" si="19"/>
        <v>0</v>
      </c>
      <c r="H136" s="47">
        <f t="shared" si="19"/>
        <v>0</v>
      </c>
    </row>
    <row r="137" spans="1:8" ht="15.75" hidden="1" thickBot="1" x14ac:dyDescent="0.3">
      <c r="A137" s="59" t="s">
        <v>46</v>
      </c>
      <c r="B137" s="49">
        <v>940</v>
      </c>
      <c r="C137" s="157" t="s">
        <v>100</v>
      </c>
      <c r="D137" s="105" t="s">
        <v>104</v>
      </c>
      <c r="E137" s="54">
        <v>240</v>
      </c>
      <c r="F137" s="214"/>
      <c r="G137" s="55"/>
      <c r="H137" s="55"/>
    </row>
    <row r="138" spans="1:8" ht="28.5" customHeight="1" thickBot="1" x14ac:dyDescent="0.3">
      <c r="A138" s="158" t="s">
        <v>14</v>
      </c>
      <c r="B138" s="35">
        <v>940</v>
      </c>
      <c r="C138" s="35" t="s">
        <v>15</v>
      </c>
      <c r="D138" s="35"/>
      <c r="E138" s="35"/>
      <c r="F138" s="232">
        <f t="shared" ref="F138:H139" si="20">F139</f>
        <v>2004.6</v>
      </c>
      <c r="G138" s="159">
        <f t="shared" si="20"/>
        <v>500</v>
      </c>
      <c r="H138" s="159">
        <f t="shared" si="20"/>
        <v>0</v>
      </c>
    </row>
    <row r="139" spans="1:8" ht="28.5" customHeight="1" thickBot="1" x14ac:dyDescent="0.3">
      <c r="A139" s="160" t="s">
        <v>81</v>
      </c>
      <c r="B139" s="35">
        <v>940</v>
      </c>
      <c r="C139" s="75" t="s">
        <v>82</v>
      </c>
      <c r="D139" s="35"/>
      <c r="E139" s="35"/>
      <c r="F139" s="209">
        <f t="shared" si="20"/>
        <v>2004.6</v>
      </c>
      <c r="G139" s="36">
        <f t="shared" si="20"/>
        <v>500</v>
      </c>
      <c r="H139" s="36">
        <f t="shared" si="20"/>
        <v>0</v>
      </c>
    </row>
    <row r="140" spans="1:8" ht="42.75" customHeight="1" x14ac:dyDescent="0.25">
      <c r="A140" s="41" t="s">
        <v>62</v>
      </c>
      <c r="B140" s="65">
        <v>940</v>
      </c>
      <c r="C140" s="99" t="s">
        <v>82</v>
      </c>
      <c r="D140" s="42" t="s">
        <v>42</v>
      </c>
      <c r="E140" s="43"/>
      <c r="F140" s="211">
        <f>F141+F145</f>
        <v>2004.6</v>
      </c>
      <c r="G140" s="44">
        <f>G141+G145</f>
        <v>500</v>
      </c>
      <c r="H140" s="44">
        <f>H141+H145</f>
        <v>0</v>
      </c>
    </row>
    <row r="141" spans="1:8" ht="33.75" customHeight="1" x14ac:dyDescent="0.25">
      <c r="A141" s="10" t="s">
        <v>93</v>
      </c>
      <c r="B141" s="65">
        <v>940</v>
      </c>
      <c r="C141" s="79" t="s">
        <v>82</v>
      </c>
      <c r="D141" s="45" t="s">
        <v>43</v>
      </c>
      <c r="E141" s="46"/>
      <c r="F141" s="212">
        <f>F142</f>
        <v>1804.6</v>
      </c>
      <c r="G141" s="47">
        <f t="shared" ref="G141:H143" si="21">G142</f>
        <v>500</v>
      </c>
      <c r="H141" s="47">
        <f t="shared" si="21"/>
        <v>0</v>
      </c>
    </row>
    <row r="142" spans="1:8" ht="33.75" customHeight="1" x14ac:dyDescent="0.25">
      <c r="A142" s="10" t="s">
        <v>44</v>
      </c>
      <c r="B142" s="65">
        <v>940</v>
      </c>
      <c r="C142" s="79" t="s">
        <v>82</v>
      </c>
      <c r="D142" s="45" t="s">
        <v>45</v>
      </c>
      <c r="E142" s="46"/>
      <c r="F142" s="212">
        <f>F143</f>
        <v>1804.6</v>
      </c>
      <c r="G142" s="47">
        <f t="shared" si="21"/>
        <v>500</v>
      </c>
      <c r="H142" s="47">
        <f t="shared" si="21"/>
        <v>0</v>
      </c>
    </row>
    <row r="143" spans="1:8" ht="33.75" customHeight="1" x14ac:dyDescent="0.25">
      <c r="A143" s="57" t="s">
        <v>31</v>
      </c>
      <c r="B143" s="65">
        <v>940</v>
      </c>
      <c r="C143" s="79" t="s">
        <v>82</v>
      </c>
      <c r="D143" s="45" t="s">
        <v>45</v>
      </c>
      <c r="E143" s="46" t="s">
        <v>32</v>
      </c>
      <c r="F143" s="212">
        <f>F144</f>
        <v>1804.6</v>
      </c>
      <c r="G143" s="47">
        <f t="shared" si="21"/>
        <v>500</v>
      </c>
      <c r="H143" s="47">
        <f t="shared" si="21"/>
        <v>0</v>
      </c>
    </row>
    <row r="144" spans="1:8" ht="33.75" customHeight="1" x14ac:dyDescent="0.25">
      <c r="A144" s="197" t="s">
        <v>196</v>
      </c>
      <c r="B144" s="65">
        <v>940</v>
      </c>
      <c r="C144" s="79" t="s">
        <v>82</v>
      </c>
      <c r="D144" s="45" t="s">
        <v>45</v>
      </c>
      <c r="E144" s="46" t="s">
        <v>34</v>
      </c>
      <c r="F144" s="212">
        <v>1804.6</v>
      </c>
      <c r="G144" s="47">
        <v>500</v>
      </c>
      <c r="H144" s="47">
        <v>0</v>
      </c>
    </row>
    <row r="145" spans="1:8" ht="33.75" customHeight="1" x14ac:dyDescent="0.25">
      <c r="A145" s="10" t="s">
        <v>94</v>
      </c>
      <c r="B145" s="65">
        <v>940</v>
      </c>
      <c r="C145" s="79" t="s">
        <v>82</v>
      </c>
      <c r="D145" s="45" t="s">
        <v>47</v>
      </c>
      <c r="E145" s="46"/>
      <c r="F145" s="212">
        <f>F146</f>
        <v>200</v>
      </c>
      <c r="G145" s="47">
        <f t="shared" ref="G145:H147" si="22">G146</f>
        <v>0</v>
      </c>
      <c r="H145" s="47">
        <f t="shared" si="22"/>
        <v>0</v>
      </c>
    </row>
    <row r="146" spans="1:8" ht="54" customHeight="1" x14ac:dyDescent="0.25">
      <c r="A146" s="10" t="s">
        <v>48</v>
      </c>
      <c r="B146" s="65">
        <v>940</v>
      </c>
      <c r="C146" s="79" t="s">
        <v>82</v>
      </c>
      <c r="D146" s="45" t="s">
        <v>49</v>
      </c>
      <c r="E146" s="46"/>
      <c r="F146" s="212">
        <f>F147</f>
        <v>200</v>
      </c>
      <c r="G146" s="47">
        <f t="shared" si="22"/>
        <v>0</v>
      </c>
      <c r="H146" s="47">
        <f t="shared" si="22"/>
        <v>0</v>
      </c>
    </row>
    <row r="147" spans="1:8" ht="33.75" customHeight="1" x14ac:dyDescent="0.25">
      <c r="A147" s="57" t="s">
        <v>50</v>
      </c>
      <c r="B147" s="65">
        <v>940</v>
      </c>
      <c r="C147" s="79" t="s">
        <v>82</v>
      </c>
      <c r="D147" s="45" t="s">
        <v>49</v>
      </c>
      <c r="E147" s="46" t="s">
        <v>32</v>
      </c>
      <c r="F147" s="212">
        <f>F148</f>
        <v>200</v>
      </c>
      <c r="G147" s="47">
        <f t="shared" si="22"/>
        <v>0</v>
      </c>
      <c r="H147" s="47">
        <f t="shared" si="22"/>
        <v>0</v>
      </c>
    </row>
    <row r="148" spans="1:8" ht="33.75" customHeight="1" thickBot="1" x14ac:dyDescent="0.3">
      <c r="A148" s="197" t="s">
        <v>196</v>
      </c>
      <c r="B148" s="62">
        <v>940</v>
      </c>
      <c r="C148" s="123" t="s">
        <v>82</v>
      </c>
      <c r="D148" s="53" t="s">
        <v>49</v>
      </c>
      <c r="E148" s="54" t="s">
        <v>34</v>
      </c>
      <c r="F148" s="214">
        <v>200</v>
      </c>
      <c r="G148" s="55">
        <v>0</v>
      </c>
      <c r="H148" s="55">
        <v>0</v>
      </c>
    </row>
    <row r="149" spans="1:8" ht="31.5" customHeight="1" thickBot="1" x14ac:dyDescent="0.3">
      <c r="A149" s="158" t="s">
        <v>16</v>
      </c>
      <c r="B149" s="35">
        <v>940</v>
      </c>
      <c r="C149" s="62" t="s">
        <v>17</v>
      </c>
      <c r="D149" s="62"/>
      <c r="E149" s="62"/>
      <c r="F149" s="218">
        <f>F150</f>
        <v>420</v>
      </c>
      <c r="G149" s="86">
        <f t="shared" ref="G149:H153" si="23">G150</f>
        <v>0</v>
      </c>
      <c r="H149" s="86">
        <f t="shared" si="23"/>
        <v>0</v>
      </c>
    </row>
    <row r="150" spans="1:8" ht="31.5" customHeight="1" thickBot="1" x14ac:dyDescent="0.3">
      <c r="A150" s="160" t="s">
        <v>83</v>
      </c>
      <c r="B150" s="84">
        <v>940</v>
      </c>
      <c r="C150" s="38">
        <v>1102</v>
      </c>
      <c r="D150" s="38"/>
      <c r="E150" s="38"/>
      <c r="F150" s="210">
        <f>F151</f>
        <v>420</v>
      </c>
      <c r="G150" s="40">
        <f t="shared" si="23"/>
        <v>0</v>
      </c>
      <c r="H150" s="40">
        <f t="shared" si="23"/>
        <v>0</v>
      </c>
    </row>
    <row r="151" spans="1:8" ht="50.25" customHeight="1" x14ac:dyDescent="0.25">
      <c r="A151" s="41" t="s">
        <v>63</v>
      </c>
      <c r="B151" s="42">
        <v>940</v>
      </c>
      <c r="C151" s="161">
        <v>1102</v>
      </c>
      <c r="D151" s="43" t="s">
        <v>51</v>
      </c>
      <c r="E151" s="42"/>
      <c r="F151" s="220">
        <f>F152</f>
        <v>420</v>
      </c>
      <c r="G151" s="101">
        <f t="shared" si="23"/>
        <v>0</v>
      </c>
      <c r="H151" s="101">
        <f t="shared" si="23"/>
        <v>0</v>
      </c>
    </row>
    <row r="152" spans="1:8" ht="50.25" customHeight="1" x14ac:dyDescent="0.25">
      <c r="A152" s="10" t="s">
        <v>52</v>
      </c>
      <c r="B152" s="45">
        <v>940</v>
      </c>
      <c r="C152" s="45">
        <v>1102</v>
      </c>
      <c r="D152" s="46" t="s">
        <v>53</v>
      </c>
      <c r="E152" s="45"/>
      <c r="F152" s="221">
        <f>F153</f>
        <v>420</v>
      </c>
      <c r="G152" s="103">
        <f t="shared" si="23"/>
        <v>0</v>
      </c>
      <c r="H152" s="103">
        <f t="shared" si="23"/>
        <v>0</v>
      </c>
    </row>
    <row r="153" spans="1:8" ht="29.25" customHeight="1" x14ac:dyDescent="0.25">
      <c r="A153" s="112" t="s">
        <v>50</v>
      </c>
      <c r="B153" s="45">
        <v>940</v>
      </c>
      <c r="C153" s="162">
        <v>1102</v>
      </c>
      <c r="D153" s="46" t="s">
        <v>53</v>
      </c>
      <c r="E153" s="45" t="s">
        <v>32</v>
      </c>
      <c r="F153" s="221">
        <f>F154</f>
        <v>420</v>
      </c>
      <c r="G153" s="103">
        <f t="shared" si="23"/>
        <v>0</v>
      </c>
      <c r="H153" s="103">
        <f t="shared" si="23"/>
        <v>0</v>
      </c>
    </row>
    <row r="154" spans="1:8" ht="38.25" customHeight="1" thickBot="1" x14ac:dyDescent="0.3">
      <c r="A154" s="197" t="s">
        <v>196</v>
      </c>
      <c r="B154" s="62">
        <v>940</v>
      </c>
      <c r="C154" s="163">
        <v>1102</v>
      </c>
      <c r="D154" s="61" t="s">
        <v>53</v>
      </c>
      <c r="E154" s="62" t="s">
        <v>34</v>
      </c>
      <c r="F154" s="233">
        <f>500-80</f>
        <v>420</v>
      </c>
      <c r="G154" s="164">
        <v>0</v>
      </c>
      <c r="H154" s="164">
        <v>0</v>
      </c>
    </row>
    <row r="155" spans="1:8" ht="29.25" customHeight="1" thickBot="1" x14ac:dyDescent="0.3">
      <c r="A155" s="34" t="s">
        <v>18</v>
      </c>
      <c r="B155" s="62">
        <v>940</v>
      </c>
      <c r="C155" s="35" t="s">
        <v>19</v>
      </c>
      <c r="D155" s="35"/>
      <c r="E155" s="35"/>
      <c r="F155" s="209">
        <f t="shared" ref="F155:H160" si="24">F156</f>
        <v>210</v>
      </c>
      <c r="G155" s="36">
        <f t="shared" si="24"/>
        <v>0</v>
      </c>
      <c r="H155" s="36">
        <f t="shared" si="24"/>
        <v>0</v>
      </c>
    </row>
    <row r="156" spans="1:8" ht="29.25" customHeight="1" thickBot="1" x14ac:dyDescent="0.3">
      <c r="A156" s="160" t="s">
        <v>176</v>
      </c>
      <c r="B156" s="38">
        <v>940</v>
      </c>
      <c r="C156" s="39" t="s">
        <v>20</v>
      </c>
      <c r="D156" s="39"/>
      <c r="E156" s="39"/>
      <c r="F156" s="210">
        <f t="shared" si="24"/>
        <v>210</v>
      </c>
      <c r="G156" s="40">
        <f t="shared" si="24"/>
        <v>0</v>
      </c>
      <c r="H156" s="40">
        <f t="shared" si="24"/>
        <v>0</v>
      </c>
    </row>
    <row r="157" spans="1:8" ht="52.5" customHeight="1" x14ac:dyDescent="0.25">
      <c r="A157" s="41" t="s">
        <v>64</v>
      </c>
      <c r="B157" s="42">
        <v>940</v>
      </c>
      <c r="C157" s="43" t="s">
        <v>54</v>
      </c>
      <c r="D157" s="42" t="s">
        <v>55</v>
      </c>
      <c r="E157" s="43"/>
      <c r="F157" s="211">
        <f>F158</f>
        <v>210</v>
      </c>
      <c r="G157" s="44">
        <f t="shared" si="24"/>
        <v>0</v>
      </c>
      <c r="H157" s="44">
        <f t="shared" si="24"/>
        <v>0</v>
      </c>
    </row>
    <row r="158" spans="1:8" ht="52.5" customHeight="1" x14ac:dyDescent="0.25">
      <c r="A158" s="143" t="s">
        <v>169</v>
      </c>
      <c r="B158" s="65">
        <v>940</v>
      </c>
      <c r="C158" s="96" t="s">
        <v>54</v>
      </c>
      <c r="D158" s="80" t="s">
        <v>175</v>
      </c>
      <c r="E158" s="96"/>
      <c r="F158" s="219">
        <f>F159</f>
        <v>210</v>
      </c>
      <c r="G158" s="92">
        <f t="shared" si="24"/>
        <v>0</v>
      </c>
      <c r="H158" s="92">
        <f t="shared" si="24"/>
        <v>0</v>
      </c>
    </row>
    <row r="159" spans="1:8" ht="52.5" customHeight="1" x14ac:dyDescent="0.25">
      <c r="A159" s="10" t="s">
        <v>56</v>
      </c>
      <c r="B159" s="45">
        <v>940</v>
      </c>
      <c r="C159" s="46" t="s">
        <v>54</v>
      </c>
      <c r="D159" s="45" t="s">
        <v>74</v>
      </c>
      <c r="E159" s="46"/>
      <c r="F159" s="212">
        <f t="shared" si="24"/>
        <v>210</v>
      </c>
      <c r="G159" s="47">
        <f t="shared" si="24"/>
        <v>0</v>
      </c>
      <c r="H159" s="47">
        <f t="shared" si="24"/>
        <v>0</v>
      </c>
    </row>
    <row r="160" spans="1:8" ht="37.5" customHeight="1" x14ac:dyDescent="0.25">
      <c r="A160" s="57" t="s">
        <v>50</v>
      </c>
      <c r="B160" s="45">
        <v>940</v>
      </c>
      <c r="C160" s="46" t="s">
        <v>54</v>
      </c>
      <c r="D160" s="45" t="s">
        <v>74</v>
      </c>
      <c r="E160" s="46" t="s">
        <v>32</v>
      </c>
      <c r="F160" s="212">
        <f t="shared" si="24"/>
        <v>210</v>
      </c>
      <c r="G160" s="47">
        <f t="shared" si="24"/>
        <v>0</v>
      </c>
      <c r="H160" s="47">
        <f t="shared" si="24"/>
        <v>0</v>
      </c>
    </row>
    <row r="161" spans="1:11" ht="39" customHeight="1" thickBot="1" x14ac:dyDescent="0.3">
      <c r="A161" s="197" t="s">
        <v>196</v>
      </c>
      <c r="B161" s="53">
        <v>940</v>
      </c>
      <c r="C161" s="54" t="s">
        <v>54</v>
      </c>
      <c r="D161" s="53" t="s">
        <v>74</v>
      </c>
      <c r="E161" s="54" t="s">
        <v>34</v>
      </c>
      <c r="F161" s="214">
        <v>210</v>
      </c>
      <c r="G161" s="55">
        <v>0</v>
      </c>
      <c r="H161" s="55">
        <v>0</v>
      </c>
    </row>
    <row r="162" spans="1:11" ht="29.25" customHeight="1" thickBot="1" x14ac:dyDescent="0.3">
      <c r="A162" s="244" t="s">
        <v>145</v>
      </c>
      <c r="B162" s="245"/>
      <c r="C162" s="245"/>
      <c r="D162" s="245"/>
      <c r="E162" s="246"/>
      <c r="F162" s="209">
        <f>F12</f>
        <v>55757.299999999996</v>
      </c>
      <c r="G162" s="36">
        <f>G12</f>
        <v>54901.600000000006</v>
      </c>
      <c r="H162" s="36">
        <f>H12</f>
        <v>57085.3</v>
      </c>
      <c r="I162" s="11"/>
      <c r="K162" s="11"/>
    </row>
    <row r="163" spans="1:11" x14ac:dyDescent="0.25">
      <c r="F163" s="234"/>
      <c r="G163" s="11"/>
      <c r="H163" s="11"/>
      <c r="J163" s="11"/>
    </row>
    <row r="164" spans="1:11" x14ac:dyDescent="0.25">
      <c r="A164" s="247"/>
      <c r="B164" s="247"/>
      <c r="C164" s="247"/>
      <c r="D164" s="247"/>
      <c r="E164" s="247"/>
      <c r="F164" s="247"/>
      <c r="G164" s="247"/>
      <c r="H164" s="247"/>
    </row>
    <row r="165" spans="1:11" ht="15.75" x14ac:dyDescent="0.25">
      <c r="A165" s="242"/>
      <c r="B165" s="242"/>
      <c r="C165" s="201"/>
      <c r="D165" s="201"/>
      <c r="E165" s="201"/>
      <c r="G165" s="11"/>
      <c r="H165" s="11"/>
    </row>
    <row r="166" spans="1:11" ht="15.75" x14ac:dyDescent="0.25">
      <c r="A166" s="202" t="s">
        <v>203</v>
      </c>
      <c r="B166" s="202"/>
      <c r="C166" s="202"/>
      <c r="D166" s="202" t="s">
        <v>197</v>
      </c>
      <c r="E166" s="202"/>
      <c r="H166" s="11"/>
    </row>
    <row r="167" spans="1:11" ht="15.75" x14ac:dyDescent="0.25">
      <c r="A167" s="202"/>
      <c r="B167" s="202"/>
      <c r="C167" s="202"/>
      <c r="D167" s="202"/>
      <c r="E167" s="202"/>
    </row>
    <row r="168" spans="1:11" x14ac:dyDescent="0.25">
      <c r="A168" s="1"/>
      <c r="B168" s="1"/>
      <c r="C168" s="1"/>
      <c r="D168" s="1"/>
      <c r="E168" s="1"/>
    </row>
  </sheetData>
  <mergeCells count="10">
    <mergeCell ref="A165:B165"/>
    <mergeCell ref="A7:H7"/>
    <mergeCell ref="A8:H8"/>
    <mergeCell ref="A162:E162"/>
    <mergeCell ref="A164:H164"/>
    <mergeCell ref="A6:H6"/>
    <mergeCell ref="A1:H1"/>
    <mergeCell ref="A2:H2"/>
    <mergeCell ref="A3:H3"/>
    <mergeCell ref="A5:H5"/>
  </mergeCells>
  <phoneticPr fontId="10" type="noConversion"/>
  <pageMargins left="0.98425196850393704" right="0.39370078740157483" top="0.74803149606299213" bottom="0.74803149606299213" header="0.31496062992125984" footer="0.31496062992125984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8"/>
  <sheetViews>
    <sheetView workbookViewId="0">
      <selection activeCell="K29" sqref="K29"/>
    </sheetView>
  </sheetViews>
  <sheetFormatPr defaultRowHeight="15" x14ac:dyDescent="0.25"/>
  <cols>
    <col min="1" max="1" width="83.28515625" style="2" customWidth="1"/>
    <col min="2" max="2" width="13.28515625" style="12" customWidth="1"/>
    <col min="3" max="3" width="13.42578125" style="2" customWidth="1"/>
    <col min="4" max="4" width="14" style="2" customWidth="1"/>
    <col min="5" max="7" width="13.42578125" style="2" customWidth="1"/>
    <col min="8" max="8" width="19.42578125" style="2" customWidth="1"/>
    <col min="9" max="16384" width="9.140625" style="2"/>
  </cols>
  <sheetData>
    <row r="1" spans="1:7" x14ac:dyDescent="0.25">
      <c r="A1" s="239" t="s">
        <v>207</v>
      </c>
      <c r="B1" s="239"/>
      <c r="C1" s="239"/>
      <c r="D1" s="239"/>
      <c r="E1" s="239"/>
      <c r="F1" s="239"/>
      <c r="G1" s="239"/>
    </row>
    <row r="2" spans="1:7" x14ac:dyDescent="0.25">
      <c r="A2" s="238" t="s">
        <v>210</v>
      </c>
      <c r="B2" s="238"/>
      <c r="C2" s="238"/>
      <c r="D2" s="238"/>
      <c r="E2" s="238"/>
      <c r="F2" s="238"/>
      <c r="G2" s="238"/>
    </row>
    <row r="3" spans="1:7" x14ac:dyDescent="0.25">
      <c r="A3" s="239" t="s">
        <v>206</v>
      </c>
      <c r="B3" s="239"/>
      <c r="C3" s="239"/>
      <c r="D3" s="239"/>
      <c r="E3" s="239"/>
      <c r="F3" s="239"/>
      <c r="G3" s="239"/>
    </row>
    <row r="4" spans="1:7" ht="15" hidden="1" customHeight="1" x14ac:dyDescent="0.25">
      <c r="A4" s="239" t="s">
        <v>204</v>
      </c>
      <c r="B4" s="239"/>
      <c r="C4" s="239"/>
      <c r="D4" s="239"/>
      <c r="E4" s="239"/>
    </row>
    <row r="5" spans="1:7" x14ac:dyDescent="0.25">
      <c r="A5" s="239" t="s">
        <v>205</v>
      </c>
      <c r="B5" s="239"/>
      <c r="C5" s="239"/>
      <c r="D5" s="239"/>
      <c r="E5" s="239"/>
      <c r="F5" s="239"/>
      <c r="G5" s="239"/>
    </row>
    <row r="6" spans="1:7" x14ac:dyDescent="0.25">
      <c r="A6" s="249"/>
      <c r="B6" s="249"/>
      <c r="C6" s="249"/>
      <c r="D6" s="249"/>
      <c r="E6" s="249"/>
      <c r="F6" s="249"/>
      <c r="G6" s="249"/>
    </row>
    <row r="7" spans="1:7" x14ac:dyDescent="0.25">
      <c r="A7" s="25"/>
    </row>
    <row r="9" spans="1:7" ht="67.5" customHeight="1" x14ac:dyDescent="0.25">
      <c r="A9" s="248" t="s">
        <v>202</v>
      </c>
      <c r="B9" s="248"/>
      <c r="C9" s="248"/>
      <c r="D9" s="248"/>
      <c r="E9" s="248"/>
      <c r="F9" s="248"/>
      <c r="G9" s="248"/>
    </row>
    <row r="10" spans="1:7" x14ac:dyDescent="0.25">
      <c r="A10" s="250"/>
      <c r="B10" s="250"/>
      <c r="C10" s="250"/>
      <c r="D10" s="250"/>
      <c r="E10" s="250"/>
    </row>
    <row r="11" spans="1:7" ht="15.75" thickBot="1" x14ac:dyDescent="0.3">
      <c r="A11" s="251" t="s">
        <v>65</v>
      </c>
      <c r="B11" s="251"/>
      <c r="C11" s="251"/>
      <c r="D11" s="251"/>
      <c r="E11" s="251"/>
      <c r="F11" s="251"/>
      <c r="G11" s="251"/>
    </row>
    <row r="12" spans="1:7" ht="43.5" thickBot="1" x14ac:dyDescent="0.3">
      <c r="A12" s="165" t="s">
        <v>1</v>
      </c>
      <c r="B12" s="23" t="s">
        <v>3</v>
      </c>
      <c r="C12" s="22" t="s">
        <v>4</v>
      </c>
      <c r="D12" s="22" t="s">
        <v>5</v>
      </c>
      <c r="E12" s="24" t="s">
        <v>184</v>
      </c>
      <c r="F12" s="24" t="s">
        <v>185</v>
      </c>
      <c r="G12" s="24" t="s">
        <v>199</v>
      </c>
    </row>
    <row r="13" spans="1:7" s="4" customFormat="1" ht="13.5" thickBot="1" x14ac:dyDescent="0.25">
      <c r="A13" s="26">
        <v>1</v>
      </c>
      <c r="B13" s="27">
        <v>3</v>
      </c>
      <c r="C13" s="27">
        <v>4</v>
      </c>
      <c r="D13" s="27">
        <v>5</v>
      </c>
      <c r="E13" s="28">
        <v>6</v>
      </c>
      <c r="F13" s="27">
        <v>7</v>
      </c>
      <c r="G13" s="28">
        <v>8</v>
      </c>
    </row>
    <row r="14" spans="1:7" ht="15.75" customHeight="1" thickBot="1" x14ac:dyDescent="0.3">
      <c r="A14" s="34" t="s">
        <v>6</v>
      </c>
      <c r="B14" s="35" t="s">
        <v>7</v>
      </c>
      <c r="C14" s="35"/>
      <c r="D14" s="35"/>
      <c r="E14" s="36">
        <f>E15+E20+E29+E50+E55</f>
        <v>18908.099999999999</v>
      </c>
      <c r="F14" s="36">
        <f>F15+F20+F29+F50+F55</f>
        <v>18865.400000000001</v>
      </c>
      <c r="G14" s="36">
        <f>G15+G20+G29+G50+G55</f>
        <v>20127.599999999999</v>
      </c>
    </row>
    <row r="15" spans="1:7" ht="36.75" customHeight="1" thickBot="1" x14ac:dyDescent="0.3">
      <c r="A15" s="37" t="s">
        <v>8</v>
      </c>
      <c r="B15" s="39" t="s">
        <v>9</v>
      </c>
      <c r="C15" s="39"/>
      <c r="D15" s="39"/>
      <c r="E15" s="40">
        <f>E16</f>
        <v>3036.5</v>
      </c>
      <c r="F15" s="40">
        <f t="shared" ref="F15:G18" si="0">F16</f>
        <v>1889.5</v>
      </c>
      <c r="G15" s="40">
        <f t="shared" si="0"/>
        <v>1889.5</v>
      </c>
    </row>
    <row r="16" spans="1:7" ht="28.5" customHeight="1" x14ac:dyDescent="0.25">
      <c r="A16" s="41" t="s">
        <v>78</v>
      </c>
      <c r="B16" s="42" t="s">
        <v>23</v>
      </c>
      <c r="C16" s="43" t="s">
        <v>24</v>
      </c>
      <c r="D16" s="42"/>
      <c r="E16" s="44">
        <f>E17</f>
        <v>3036.5</v>
      </c>
      <c r="F16" s="44">
        <f t="shared" si="0"/>
        <v>1889.5</v>
      </c>
      <c r="G16" s="44">
        <f t="shared" si="0"/>
        <v>1889.5</v>
      </c>
    </row>
    <row r="17" spans="1:7" ht="15.75" customHeight="1" x14ac:dyDescent="0.25">
      <c r="A17" s="10" t="s">
        <v>25</v>
      </c>
      <c r="B17" s="45" t="s">
        <v>23</v>
      </c>
      <c r="C17" s="46" t="s">
        <v>26</v>
      </c>
      <c r="D17" s="45"/>
      <c r="E17" s="47">
        <f>E18</f>
        <v>3036.5</v>
      </c>
      <c r="F17" s="47">
        <f t="shared" si="0"/>
        <v>1889.5</v>
      </c>
      <c r="G17" s="47">
        <f t="shared" si="0"/>
        <v>1889.5</v>
      </c>
    </row>
    <row r="18" spans="1:7" ht="29.25" customHeight="1" x14ac:dyDescent="0.25">
      <c r="A18" s="48" t="s">
        <v>27</v>
      </c>
      <c r="B18" s="49" t="s">
        <v>23</v>
      </c>
      <c r="C18" s="50" t="s">
        <v>26</v>
      </c>
      <c r="D18" s="49" t="s">
        <v>28</v>
      </c>
      <c r="E18" s="51">
        <f>E19</f>
        <v>3036.5</v>
      </c>
      <c r="F18" s="51">
        <f t="shared" si="0"/>
        <v>1889.5</v>
      </c>
      <c r="G18" s="51">
        <f t="shared" si="0"/>
        <v>1889.5</v>
      </c>
    </row>
    <row r="19" spans="1:7" ht="15.75" customHeight="1" thickBot="1" x14ac:dyDescent="0.3">
      <c r="A19" s="52" t="s">
        <v>79</v>
      </c>
      <c r="B19" s="53" t="s">
        <v>23</v>
      </c>
      <c r="C19" s="54" t="s">
        <v>26</v>
      </c>
      <c r="D19" s="53" t="s">
        <v>29</v>
      </c>
      <c r="E19" s="55">
        <f>1889.5+1038.5+144.5-8.4-27.6</f>
        <v>3036.5</v>
      </c>
      <c r="F19" s="55">
        <v>1889.5</v>
      </c>
      <c r="G19" s="55">
        <v>1889.5</v>
      </c>
    </row>
    <row r="20" spans="1:7" ht="41.25" customHeight="1" thickBot="1" x14ac:dyDescent="0.3">
      <c r="A20" s="37" t="s">
        <v>21</v>
      </c>
      <c r="B20" s="39" t="s">
        <v>22</v>
      </c>
      <c r="C20" s="39"/>
      <c r="D20" s="39"/>
      <c r="E20" s="40">
        <f t="shared" ref="E20:G21" si="1">E21</f>
        <v>1817.1000000000004</v>
      </c>
      <c r="F20" s="40">
        <f t="shared" si="1"/>
        <v>2428.3000000000002</v>
      </c>
      <c r="G20" s="40">
        <f t="shared" si="1"/>
        <v>2428.3000000000002</v>
      </c>
    </row>
    <row r="21" spans="1:7" ht="15.75" customHeight="1" x14ac:dyDescent="0.25">
      <c r="A21" s="56" t="s">
        <v>61</v>
      </c>
      <c r="B21" s="42" t="s">
        <v>57</v>
      </c>
      <c r="C21" s="43" t="s">
        <v>58</v>
      </c>
      <c r="D21" s="42"/>
      <c r="E21" s="44">
        <f t="shared" si="1"/>
        <v>1817.1000000000004</v>
      </c>
      <c r="F21" s="44">
        <f t="shared" si="1"/>
        <v>2428.3000000000002</v>
      </c>
      <c r="G21" s="44">
        <f t="shared" si="1"/>
        <v>2428.3000000000002</v>
      </c>
    </row>
    <row r="22" spans="1:7" ht="15.75" customHeight="1" x14ac:dyDescent="0.25">
      <c r="A22" s="10" t="s">
        <v>80</v>
      </c>
      <c r="B22" s="45" t="s">
        <v>57</v>
      </c>
      <c r="C22" s="46" t="s">
        <v>71</v>
      </c>
      <c r="D22" s="45"/>
      <c r="E22" s="47">
        <f>E23+E25+E27</f>
        <v>1817.1000000000004</v>
      </c>
      <c r="F22" s="47">
        <f>F23+F25+F27</f>
        <v>2428.3000000000002</v>
      </c>
      <c r="G22" s="47">
        <f>G23+G25+G27</f>
        <v>2428.3000000000002</v>
      </c>
    </row>
    <row r="23" spans="1:7" ht="51.75" customHeight="1" x14ac:dyDescent="0.25">
      <c r="A23" s="10" t="s">
        <v>27</v>
      </c>
      <c r="B23" s="45" t="s">
        <v>57</v>
      </c>
      <c r="C23" s="46" t="s">
        <v>71</v>
      </c>
      <c r="D23" s="45" t="s">
        <v>28</v>
      </c>
      <c r="E23" s="47">
        <f>E24</f>
        <v>1647.2000000000003</v>
      </c>
      <c r="F23" s="47">
        <f>F24</f>
        <v>2428.3000000000002</v>
      </c>
      <c r="G23" s="47">
        <f>G24</f>
        <v>2428.3000000000002</v>
      </c>
    </row>
    <row r="24" spans="1:7" ht="15.75" customHeight="1" x14ac:dyDescent="0.25">
      <c r="A24" s="57" t="s">
        <v>79</v>
      </c>
      <c r="B24" s="45" t="s">
        <v>57</v>
      </c>
      <c r="C24" s="46" t="s">
        <v>71</v>
      </c>
      <c r="D24" s="45" t="s">
        <v>29</v>
      </c>
      <c r="E24" s="47">
        <f>2428.3-308.1-473</f>
        <v>1647.2000000000003</v>
      </c>
      <c r="F24" s="47">
        <v>2428.3000000000002</v>
      </c>
      <c r="G24" s="47">
        <v>2428.3000000000002</v>
      </c>
    </row>
    <row r="25" spans="1:7" ht="15.75" customHeight="1" x14ac:dyDescent="0.25">
      <c r="A25" s="57" t="s">
        <v>31</v>
      </c>
      <c r="B25" s="45" t="s">
        <v>57</v>
      </c>
      <c r="C25" s="46" t="s">
        <v>71</v>
      </c>
      <c r="D25" s="45" t="s">
        <v>32</v>
      </c>
      <c r="E25" s="47">
        <f>E26</f>
        <v>169.4</v>
      </c>
      <c r="F25" s="47">
        <f>F26</f>
        <v>0</v>
      </c>
      <c r="G25" s="47">
        <f>G26</f>
        <v>0</v>
      </c>
    </row>
    <row r="26" spans="1:7" ht="15.75" customHeight="1" x14ac:dyDescent="0.25">
      <c r="A26" s="197" t="s">
        <v>196</v>
      </c>
      <c r="B26" s="49" t="s">
        <v>57</v>
      </c>
      <c r="C26" s="50" t="s">
        <v>71</v>
      </c>
      <c r="D26" s="49" t="s">
        <v>34</v>
      </c>
      <c r="E26" s="51">
        <f>243.8-74.4</f>
        <v>169.4</v>
      </c>
      <c r="F26" s="51">
        <v>0</v>
      </c>
      <c r="G26" s="51">
        <v>0</v>
      </c>
    </row>
    <row r="27" spans="1:7" ht="15.75" customHeight="1" x14ac:dyDescent="0.25">
      <c r="A27" s="57" t="s">
        <v>38</v>
      </c>
      <c r="B27" s="45" t="s">
        <v>57</v>
      </c>
      <c r="C27" s="46" t="s">
        <v>71</v>
      </c>
      <c r="D27" s="45">
        <v>800</v>
      </c>
      <c r="E27" s="51">
        <f>E28</f>
        <v>0.5</v>
      </c>
      <c r="F27" s="51">
        <f>F28</f>
        <v>0</v>
      </c>
      <c r="G27" s="51">
        <f>G28</f>
        <v>0</v>
      </c>
    </row>
    <row r="28" spans="1:7" ht="15.75" customHeight="1" thickBot="1" x14ac:dyDescent="0.3">
      <c r="A28" s="60" t="s">
        <v>84</v>
      </c>
      <c r="B28" s="53" t="s">
        <v>57</v>
      </c>
      <c r="C28" s="61" t="s">
        <v>71</v>
      </c>
      <c r="D28" s="62">
        <v>850</v>
      </c>
      <c r="E28" s="55">
        <f>1.6-1.1</f>
        <v>0.5</v>
      </c>
      <c r="F28" s="55">
        <v>0</v>
      </c>
      <c r="G28" s="55">
        <v>0</v>
      </c>
    </row>
    <row r="29" spans="1:7" ht="43.5" customHeight="1" thickBot="1" x14ac:dyDescent="0.3">
      <c r="A29" s="63" t="s">
        <v>10</v>
      </c>
      <c r="B29" s="35" t="s">
        <v>11</v>
      </c>
      <c r="C29" s="35"/>
      <c r="D29" s="35"/>
      <c r="E29" s="36">
        <f>E30+E39</f>
        <v>13791.5</v>
      </c>
      <c r="F29" s="36">
        <f>F30+F39</f>
        <v>13215.7</v>
      </c>
      <c r="G29" s="36">
        <f>G30+G39</f>
        <v>13371</v>
      </c>
    </row>
    <row r="30" spans="1:7" s="166" customFormat="1" ht="33" customHeight="1" x14ac:dyDescent="0.25">
      <c r="A30" s="64" t="s">
        <v>59</v>
      </c>
      <c r="B30" s="66" t="s">
        <v>30</v>
      </c>
      <c r="C30" s="67" t="s">
        <v>35</v>
      </c>
      <c r="D30" s="190"/>
      <c r="E30" s="68">
        <f>E31</f>
        <v>10062.5</v>
      </c>
      <c r="F30" s="68">
        <f>F31</f>
        <v>9337.2000000000007</v>
      </c>
      <c r="G30" s="68">
        <f>G31</f>
        <v>9337.2000000000007</v>
      </c>
    </row>
    <row r="31" spans="1:7" ht="29.25" customHeight="1" x14ac:dyDescent="0.25">
      <c r="A31" s="10" t="s">
        <v>60</v>
      </c>
      <c r="B31" s="69" t="s">
        <v>30</v>
      </c>
      <c r="C31" s="45" t="s">
        <v>72</v>
      </c>
      <c r="D31" s="46"/>
      <c r="E31" s="47">
        <f>E32+E34+E36</f>
        <v>10062.5</v>
      </c>
      <c r="F31" s="47">
        <f>F32+F34+F36</f>
        <v>9337.2000000000007</v>
      </c>
      <c r="G31" s="47">
        <f>G32+G34+G36</f>
        <v>9337.2000000000007</v>
      </c>
    </row>
    <row r="32" spans="1:7" ht="28.5" customHeight="1" x14ac:dyDescent="0.25">
      <c r="A32" s="10" t="s">
        <v>27</v>
      </c>
      <c r="B32" s="69" t="s">
        <v>30</v>
      </c>
      <c r="C32" s="45" t="s">
        <v>72</v>
      </c>
      <c r="D32" s="46" t="s">
        <v>28</v>
      </c>
      <c r="E32" s="47">
        <f>E33</f>
        <v>8888</v>
      </c>
      <c r="F32" s="47">
        <f>F33</f>
        <v>9337.2000000000007</v>
      </c>
      <c r="G32" s="47">
        <f>G33</f>
        <v>9337.2000000000007</v>
      </c>
    </row>
    <row r="33" spans="1:7" ht="15.75" customHeight="1" x14ac:dyDescent="0.25">
      <c r="A33" s="57" t="s">
        <v>79</v>
      </c>
      <c r="B33" s="69" t="s">
        <v>30</v>
      </c>
      <c r="C33" s="45" t="s">
        <v>72</v>
      </c>
      <c r="D33" s="46" t="s">
        <v>29</v>
      </c>
      <c r="E33" s="47">
        <f>9337.2+80.3-565.5+27.6+8.4</f>
        <v>8888</v>
      </c>
      <c r="F33" s="47">
        <v>9337.2000000000007</v>
      </c>
      <c r="G33" s="47">
        <v>9337.2000000000007</v>
      </c>
    </row>
    <row r="34" spans="1:7" ht="15.75" customHeight="1" x14ac:dyDescent="0.25">
      <c r="A34" s="57" t="s">
        <v>31</v>
      </c>
      <c r="B34" s="69" t="s">
        <v>30</v>
      </c>
      <c r="C34" s="45" t="s">
        <v>72</v>
      </c>
      <c r="D34" s="46" t="s">
        <v>32</v>
      </c>
      <c r="E34" s="47">
        <f>E35</f>
        <v>1068</v>
      </c>
      <c r="F34" s="47">
        <f>F35</f>
        <v>0</v>
      </c>
      <c r="G34" s="47">
        <f>G35</f>
        <v>0</v>
      </c>
    </row>
    <row r="35" spans="1:7" ht="15.75" customHeight="1" x14ac:dyDescent="0.25">
      <c r="A35" s="197" t="s">
        <v>196</v>
      </c>
      <c r="B35" s="70" t="s">
        <v>30</v>
      </c>
      <c r="C35" s="49" t="s">
        <v>72</v>
      </c>
      <c r="D35" s="50" t="s">
        <v>34</v>
      </c>
      <c r="E35" s="51">
        <f>849.3+227.8+61-70.1</f>
        <v>1068</v>
      </c>
      <c r="F35" s="51">
        <v>0</v>
      </c>
      <c r="G35" s="51">
        <v>0</v>
      </c>
    </row>
    <row r="36" spans="1:7" ht="15.75" customHeight="1" x14ac:dyDescent="0.25">
      <c r="A36" s="57" t="s">
        <v>38</v>
      </c>
      <c r="B36" s="69" t="s">
        <v>30</v>
      </c>
      <c r="C36" s="45" t="s">
        <v>72</v>
      </c>
      <c r="D36" s="46">
        <v>800</v>
      </c>
      <c r="E36" s="47">
        <f>E38+E37</f>
        <v>106.5</v>
      </c>
      <c r="F36" s="47">
        <f>F38+F37</f>
        <v>0</v>
      </c>
      <c r="G36" s="47">
        <f>G38+G37</f>
        <v>0</v>
      </c>
    </row>
    <row r="37" spans="1:7" ht="15.75" hidden="1" customHeight="1" x14ac:dyDescent="0.25">
      <c r="A37" s="57" t="s">
        <v>85</v>
      </c>
      <c r="B37" s="69" t="s">
        <v>30</v>
      </c>
      <c r="C37" s="45" t="s">
        <v>72</v>
      </c>
      <c r="D37" s="46">
        <v>830</v>
      </c>
      <c r="E37" s="47"/>
      <c r="F37" s="47"/>
      <c r="G37" s="47"/>
    </row>
    <row r="38" spans="1:7" ht="15.75" customHeight="1" thickBot="1" x14ac:dyDescent="0.3">
      <c r="A38" s="60" t="s">
        <v>84</v>
      </c>
      <c r="B38" s="71" t="s">
        <v>30</v>
      </c>
      <c r="C38" s="62" t="s">
        <v>72</v>
      </c>
      <c r="D38" s="62">
        <v>850</v>
      </c>
      <c r="E38" s="72">
        <f>166.4-59.9</f>
        <v>106.5</v>
      </c>
      <c r="F38" s="72">
        <v>0</v>
      </c>
      <c r="G38" s="72">
        <v>0</v>
      </c>
    </row>
    <row r="39" spans="1:7" ht="51" customHeight="1" thickBot="1" x14ac:dyDescent="0.3">
      <c r="A39" s="41" t="s">
        <v>150</v>
      </c>
      <c r="B39" s="74" t="s">
        <v>30</v>
      </c>
      <c r="C39" s="75" t="s">
        <v>113</v>
      </c>
      <c r="D39" s="76"/>
      <c r="E39" s="77">
        <f>E40+E45</f>
        <v>3729</v>
      </c>
      <c r="F39" s="77">
        <f>F40+F45</f>
        <v>3878.5</v>
      </c>
      <c r="G39" s="77">
        <f>G40+G45</f>
        <v>4033.8</v>
      </c>
    </row>
    <row r="40" spans="1:7" ht="52.5" customHeight="1" x14ac:dyDescent="0.25">
      <c r="A40" s="41" t="s">
        <v>112</v>
      </c>
      <c r="B40" s="74" t="s">
        <v>30</v>
      </c>
      <c r="C40" s="78" t="s">
        <v>157</v>
      </c>
      <c r="D40" s="76"/>
      <c r="E40" s="77">
        <f>E41+E43</f>
        <v>3729</v>
      </c>
      <c r="F40" s="77">
        <f>F41+F43</f>
        <v>3878.5</v>
      </c>
      <c r="G40" s="77">
        <f>G41+G43</f>
        <v>4033.8</v>
      </c>
    </row>
    <row r="41" spans="1:7" ht="43.5" customHeight="1" x14ac:dyDescent="0.25">
      <c r="A41" s="10" t="s">
        <v>27</v>
      </c>
      <c r="B41" s="79" t="s">
        <v>30</v>
      </c>
      <c r="C41" s="80" t="s">
        <v>189</v>
      </c>
      <c r="D41" s="46">
        <v>100</v>
      </c>
      <c r="E41" s="47">
        <f>E42</f>
        <v>3133.5</v>
      </c>
      <c r="F41" s="47">
        <f>F42</f>
        <v>3259.2</v>
      </c>
      <c r="G41" s="47">
        <f>G42</f>
        <v>3389.8</v>
      </c>
    </row>
    <row r="42" spans="1:7" ht="15.75" customHeight="1" x14ac:dyDescent="0.25">
      <c r="A42" s="57" t="s">
        <v>79</v>
      </c>
      <c r="B42" s="79" t="s">
        <v>30</v>
      </c>
      <c r="C42" s="80" t="s">
        <v>189</v>
      </c>
      <c r="D42" s="46">
        <v>120</v>
      </c>
      <c r="E42" s="47">
        <v>3133.5</v>
      </c>
      <c r="F42" s="47">
        <v>3259.2</v>
      </c>
      <c r="G42" s="47">
        <v>3389.8</v>
      </c>
    </row>
    <row r="43" spans="1:7" ht="15.75" customHeight="1" x14ac:dyDescent="0.25">
      <c r="A43" s="57" t="s">
        <v>31</v>
      </c>
      <c r="B43" s="79" t="s">
        <v>30</v>
      </c>
      <c r="C43" s="80" t="s">
        <v>189</v>
      </c>
      <c r="D43" s="46">
        <v>200</v>
      </c>
      <c r="E43" s="47">
        <f>E44</f>
        <v>595.5</v>
      </c>
      <c r="F43" s="47">
        <f>F44</f>
        <v>619.29999999999995</v>
      </c>
      <c r="G43" s="47">
        <f>G44</f>
        <v>644</v>
      </c>
    </row>
    <row r="44" spans="1:7" ht="15.75" customHeight="1" thickBot="1" x14ac:dyDescent="0.3">
      <c r="A44" s="197" t="s">
        <v>196</v>
      </c>
      <c r="B44" s="82" t="s">
        <v>30</v>
      </c>
      <c r="C44" s="80" t="s">
        <v>189</v>
      </c>
      <c r="D44" s="54">
        <v>240</v>
      </c>
      <c r="E44" s="55">
        <v>595.5</v>
      </c>
      <c r="F44" s="55">
        <v>619.29999999999995</v>
      </c>
      <c r="G44" s="55">
        <v>644</v>
      </c>
    </row>
    <row r="45" spans="1:7" ht="15.75" hidden="1" customHeight="1" thickBot="1" x14ac:dyDescent="0.3">
      <c r="A45" s="83" t="s">
        <v>86</v>
      </c>
      <c r="B45" s="85" t="s">
        <v>87</v>
      </c>
      <c r="C45" s="31"/>
      <c r="D45" s="84"/>
      <c r="E45" s="86">
        <f>E46</f>
        <v>0</v>
      </c>
      <c r="F45" s="86">
        <f t="shared" ref="F45:G48" si="2">F46</f>
        <v>0</v>
      </c>
      <c r="G45" s="86">
        <f t="shared" si="2"/>
        <v>0</v>
      </c>
    </row>
    <row r="46" spans="1:7" ht="15.75" hidden="1" customHeight="1" thickBot="1" x14ac:dyDescent="0.3">
      <c r="A46" s="87" t="s">
        <v>88</v>
      </c>
      <c r="B46" s="88" t="s">
        <v>87</v>
      </c>
      <c r="C46" s="35">
        <v>7400000000</v>
      </c>
      <c r="D46" s="62"/>
      <c r="E46" s="72">
        <f>E47</f>
        <v>0</v>
      </c>
      <c r="F46" s="72">
        <f t="shared" si="2"/>
        <v>0</v>
      </c>
      <c r="G46" s="72">
        <f t="shared" si="2"/>
        <v>0</v>
      </c>
    </row>
    <row r="47" spans="1:7" ht="15.75" hidden="1" customHeight="1" x14ac:dyDescent="0.25">
      <c r="A47" s="89" t="s">
        <v>89</v>
      </c>
      <c r="B47" s="90" t="s">
        <v>87</v>
      </c>
      <c r="C47" s="39">
        <v>7400072100</v>
      </c>
      <c r="D47" s="67"/>
      <c r="E47" s="44">
        <f>E48</f>
        <v>0</v>
      </c>
      <c r="F47" s="44">
        <f t="shared" si="2"/>
        <v>0</v>
      </c>
      <c r="G47" s="44">
        <f t="shared" si="2"/>
        <v>0</v>
      </c>
    </row>
    <row r="48" spans="1:7" ht="15.75" hidden="1" customHeight="1" x14ac:dyDescent="0.25">
      <c r="A48" s="57" t="s">
        <v>38</v>
      </c>
      <c r="B48" s="91" t="s">
        <v>87</v>
      </c>
      <c r="C48" s="45">
        <v>7400072100</v>
      </c>
      <c r="D48" s="45">
        <v>800</v>
      </c>
      <c r="E48" s="92">
        <f>E49</f>
        <v>0</v>
      </c>
      <c r="F48" s="92">
        <f t="shared" si="2"/>
        <v>0</v>
      </c>
      <c r="G48" s="92">
        <f t="shared" si="2"/>
        <v>0</v>
      </c>
    </row>
    <row r="49" spans="1:7" ht="15.75" hidden="1" customHeight="1" thickBot="1" x14ac:dyDescent="0.3">
      <c r="A49" s="93" t="s">
        <v>90</v>
      </c>
      <c r="B49" s="94" t="s">
        <v>87</v>
      </c>
      <c r="C49" s="67">
        <v>7400072100</v>
      </c>
      <c r="D49" s="67">
        <v>880</v>
      </c>
      <c r="E49" s="68"/>
      <c r="F49" s="68"/>
      <c r="G49" s="68"/>
    </row>
    <row r="50" spans="1:7" ht="15.75" customHeight="1" thickBot="1" x14ac:dyDescent="0.3">
      <c r="A50" s="34" t="s">
        <v>12</v>
      </c>
      <c r="B50" s="95" t="s">
        <v>13</v>
      </c>
      <c r="C50" s="35"/>
      <c r="D50" s="35"/>
      <c r="E50" s="36">
        <f>E51</f>
        <v>5</v>
      </c>
      <c r="F50" s="36">
        <f t="shared" ref="F50:G53" si="3">F51</f>
        <v>5</v>
      </c>
      <c r="G50" s="36">
        <f t="shared" si="3"/>
        <v>5</v>
      </c>
    </row>
    <row r="51" spans="1:7" ht="15.75" customHeight="1" x14ac:dyDescent="0.25">
      <c r="A51" s="64" t="s">
        <v>96</v>
      </c>
      <c r="B51" s="65" t="s">
        <v>36</v>
      </c>
      <c r="C51" s="96" t="s">
        <v>37</v>
      </c>
      <c r="D51" s="65"/>
      <c r="E51" s="92">
        <f>E52</f>
        <v>5</v>
      </c>
      <c r="F51" s="92">
        <f t="shared" si="3"/>
        <v>5</v>
      </c>
      <c r="G51" s="92">
        <f t="shared" si="3"/>
        <v>5</v>
      </c>
    </row>
    <row r="52" spans="1:7" ht="15.75" customHeight="1" x14ac:dyDescent="0.25">
      <c r="A52" s="10" t="s">
        <v>95</v>
      </c>
      <c r="B52" s="45" t="s">
        <v>36</v>
      </c>
      <c r="C52" s="46" t="s">
        <v>73</v>
      </c>
      <c r="D52" s="45"/>
      <c r="E52" s="47">
        <f>E53</f>
        <v>5</v>
      </c>
      <c r="F52" s="47">
        <f t="shared" si="3"/>
        <v>5</v>
      </c>
      <c r="G52" s="47">
        <f t="shared" si="3"/>
        <v>5</v>
      </c>
    </row>
    <row r="53" spans="1:7" ht="15.75" customHeight="1" x14ac:dyDescent="0.25">
      <c r="A53" s="57" t="s">
        <v>38</v>
      </c>
      <c r="B53" s="45" t="s">
        <v>36</v>
      </c>
      <c r="C53" s="46" t="s">
        <v>73</v>
      </c>
      <c r="D53" s="45" t="s">
        <v>39</v>
      </c>
      <c r="E53" s="47">
        <f>E54</f>
        <v>5</v>
      </c>
      <c r="F53" s="47">
        <f t="shared" si="3"/>
        <v>5</v>
      </c>
      <c r="G53" s="47">
        <f t="shared" si="3"/>
        <v>5</v>
      </c>
    </row>
    <row r="54" spans="1:7" ht="16.5" customHeight="1" thickBot="1" x14ac:dyDescent="0.3">
      <c r="A54" s="59" t="s">
        <v>40</v>
      </c>
      <c r="B54" s="49" t="s">
        <v>36</v>
      </c>
      <c r="C54" s="50" t="s">
        <v>73</v>
      </c>
      <c r="D54" s="49" t="s">
        <v>41</v>
      </c>
      <c r="E54" s="51">
        <v>5</v>
      </c>
      <c r="F54" s="51">
        <v>5</v>
      </c>
      <c r="G54" s="51">
        <v>5</v>
      </c>
    </row>
    <row r="55" spans="1:7" ht="21" customHeight="1" thickBot="1" x14ac:dyDescent="0.3">
      <c r="A55" s="97" t="s">
        <v>91</v>
      </c>
      <c r="B55" s="75" t="s">
        <v>92</v>
      </c>
      <c r="C55" s="98"/>
      <c r="D55" s="31"/>
      <c r="E55" s="36">
        <f>E56+E70+E74+E66+E60</f>
        <v>258</v>
      </c>
      <c r="F55" s="36">
        <f>F56+F70+F74+F66+F60</f>
        <v>1326.9</v>
      </c>
      <c r="G55" s="36">
        <f>G56+G70+G74+G66+G60</f>
        <v>2433.8000000000002</v>
      </c>
    </row>
    <row r="56" spans="1:7" ht="33.75" customHeight="1" x14ac:dyDescent="0.25">
      <c r="A56" s="41" t="s">
        <v>138</v>
      </c>
      <c r="B56" s="99" t="s">
        <v>92</v>
      </c>
      <c r="C56" s="100" t="s">
        <v>140</v>
      </c>
      <c r="D56" s="42"/>
      <c r="E56" s="101">
        <f>E57</f>
        <v>30</v>
      </c>
      <c r="F56" s="101">
        <f t="shared" ref="F56:G58" si="4">F57</f>
        <v>0</v>
      </c>
      <c r="G56" s="101">
        <f t="shared" si="4"/>
        <v>0</v>
      </c>
    </row>
    <row r="57" spans="1:7" ht="31.5" customHeight="1" x14ac:dyDescent="0.25">
      <c r="A57" s="10" t="s">
        <v>139</v>
      </c>
      <c r="B57" s="79" t="s">
        <v>92</v>
      </c>
      <c r="C57" s="102" t="s">
        <v>141</v>
      </c>
      <c r="D57" s="45"/>
      <c r="E57" s="103">
        <f>E58</f>
        <v>30</v>
      </c>
      <c r="F57" s="103">
        <f t="shared" si="4"/>
        <v>0</v>
      </c>
      <c r="G57" s="103">
        <f t="shared" si="4"/>
        <v>0</v>
      </c>
    </row>
    <row r="58" spans="1:7" ht="19.5" customHeight="1" x14ac:dyDescent="0.25">
      <c r="A58" s="57" t="s">
        <v>50</v>
      </c>
      <c r="B58" s="104" t="s">
        <v>92</v>
      </c>
      <c r="C58" s="102" t="s">
        <v>141</v>
      </c>
      <c r="D58" s="45" t="s">
        <v>32</v>
      </c>
      <c r="E58" s="103">
        <f>E59</f>
        <v>30</v>
      </c>
      <c r="F58" s="103">
        <f t="shared" si="4"/>
        <v>0</v>
      </c>
      <c r="G58" s="103">
        <f t="shared" si="4"/>
        <v>0</v>
      </c>
    </row>
    <row r="59" spans="1:7" ht="16.5" customHeight="1" thickBot="1" x14ac:dyDescent="0.3">
      <c r="A59" s="197" t="s">
        <v>196</v>
      </c>
      <c r="B59" s="79" t="s">
        <v>92</v>
      </c>
      <c r="C59" s="106" t="s">
        <v>141</v>
      </c>
      <c r="D59" s="62" t="s">
        <v>34</v>
      </c>
      <c r="E59" s="107">
        <v>30</v>
      </c>
      <c r="F59" s="107">
        <v>0</v>
      </c>
      <c r="G59" s="107">
        <v>0</v>
      </c>
    </row>
    <row r="60" spans="1:7" ht="44.25" customHeight="1" x14ac:dyDescent="0.25">
      <c r="A60" s="41" t="s">
        <v>178</v>
      </c>
      <c r="B60" s="99" t="s">
        <v>92</v>
      </c>
      <c r="C60" s="100" t="s">
        <v>179</v>
      </c>
      <c r="D60" s="42"/>
      <c r="E60" s="44">
        <f>E61</f>
        <v>228</v>
      </c>
      <c r="F60" s="109">
        <f>F61</f>
        <v>0</v>
      </c>
      <c r="G60" s="44">
        <f>G61</f>
        <v>0</v>
      </c>
    </row>
    <row r="61" spans="1:7" ht="33.75" customHeight="1" x14ac:dyDescent="0.25">
      <c r="A61" s="10" t="s">
        <v>180</v>
      </c>
      <c r="B61" s="79" t="s">
        <v>92</v>
      </c>
      <c r="C61" s="102" t="s">
        <v>181</v>
      </c>
      <c r="D61" s="45"/>
      <c r="E61" s="47">
        <f>E62+E64</f>
        <v>228</v>
      </c>
      <c r="F61" s="111">
        <f>F62+F64</f>
        <v>0</v>
      </c>
      <c r="G61" s="47">
        <f>G62+G64</f>
        <v>0</v>
      </c>
    </row>
    <row r="62" spans="1:7" ht="16.5" customHeight="1" x14ac:dyDescent="0.25">
      <c r="A62" s="57" t="s">
        <v>50</v>
      </c>
      <c r="B62" s="79" t="s">
        <v>92</v>
      </c>
      <c r="C62" s="102" t="s">
        <v>181</v>
      </c>
      <c r="D62" s="45">
        <v>200</v>
      </c>
      <c r="E62" s="47">
        <f>E63</f>
        <v>228</v>
      </c>
      <c r="F62" s="111">
        <f>F63</f>
        <v>0</v>
      </c>
      <c r="G62" s="47">
        <f>G63</f>
        <v>0</v>
      </c>
    </row>
    <row r="63" spans="1:7" ht="16.5" customHeight="1" thickBot="1" x14ac:dyDescent="0.3">
      <c r="A63" s="197" t="s">
        <v>196</v>
      </c>
      <c r="B63" s="79" t="s">
        <v>92</v>
      </c>
      <c r="C63" s="102" t="s">
        <v>181</v>
      </c>
      <c r="D63" s="45">
        <v>240</v>
      </c>
      <c r="E63" s="47">
        <v>228</v>
      </c>
      <c r="F63" s="111">
        <v>0</v>
      </c>
      <c r="G63" s="47">
        <v>0</v>
      </c>
    </row>
    <row r="64" spans="1:7" ht="16.5" hidden="1" customHeight="1" x14ac:dyDescent="0.25">
      <c r="A64" s="112" t="s">
        <v>38</v>
      </c>
      <c r="B64" s="79" t="s">
        <v>92</v>
      </c>
      <c r="C64" s="102" t="s">
        <v>181</v>
      </c>
      <c r="D64" s="49">
        <v>800</v>
      </c>
      <c r="E64" s="51">
        <f>E65</f>
        <v>0</v>
      </c>
      <c r="F64" s="113">
        <f>F65</f>
        <v>0</v>
      </c>
      <c r="G64" s="51">
        <f>G65</f>
        <v>0</v>
      </c>
    </row>
    <row r="65" spans="1:7" ht="16.5" hidden="1" customHeight="1" thickBot="1" x14ac:dyDescent="0.3">
      <c r="A65" s="52" t="s">
        <v>84</v>
      </c>
      <c r="B65" s="123" t="s">
        <v>92</v>
      </c>
      <c r="C65" s="102" t="s">
        <v>181</v>
      </c>
      <c r="D65" s="53">
        <v>850</v>
      </c>
      <c r="E65" s="55"/>
      <c r="F65" s="115"/>
      <c r="G65" s="55"/>
    </row>
    <row r="66" spans="1:7" ht="33.75" hidden="1" customHeight="1" x14ac:dyDescent="0.25">
      <c r="A66" s="89" t="s">
        <v>158</v>
      </c>
      <c r="B66" s="104" t="s">
        <v>92</v>
      </c>
      <c r="C66" s="190">
        <v>7600000000</v>
      </c>
      <c r="D66" s="39"/>
      <c r="E66" s="198">
        <f>E67</f>
        <v>0</v>
      </c>
      <c r="F66" s="68">
        <f>F68</f>
        <v>0</v>
      </c>
      <c r="G66" s="68">
        <f>G68</f>
        <v>0</v>
      </c>
    </row>
    <row r="67" spans="1:7" ht="15.75" hidden="1" customHeight="1" x14ac:dyDescent="0.25">
      <c r="A67" s="10" t="s">
        <v>159</v>
      </c>
      <c r="B67" s="105" t="s">
        <v>92</v>
      </c>
      <c r="C67" s="50">
        <v>7600073100</v>
      </c>
      <c r="D67" s="49"/>
      <c r="E67" s="113">
        <f>E68</f>
        <v>0</v>
      </c>
      <c r="F67" s="51">
        <f>F68</f>
        <v>0</v>
      </c>
      <c r="G67" s="51">
        <f>G68</f>
        <v>0</v>
      </c>
    </row>
    <row r="68" spans="1:7" ht="17.25" hidden="1" customHeight="1" x14ac:dyDescent="0.25">
      <c r="A68" s="59" t="s">
        <v>38</v>
      </c>
      <c r="B68" s="79" t="s">
        <v>92</v>
      </c>
      <c r="C68" s="49">
        <v>7600073100</v>
      </c>
      <c r="D68" s="49">
        <v>800</v>
      </c>
      <c r="E68" s="113">
        <f>E69</f>
        <v>0</v>
      </c>
      <c r="F68" s="51">
        <f>F69</f>
        <v>0</v>
      </c>
      <c r="G68" s="51">
        <f>G69</f>
        <v>0</v>
      </c>
    </row>
    <row r="69" spans="1:7" ht="15.75" hidden="1" customHeight="1" thickBot="1" x14ac:dyDescent="0.3">
      <c r="A69" s="116" t="s">
        <v>84</v>
      </c>
      <c r="B69" s="104" t="s">
        <v>92</v>
      </c>
      <c r="C69" s="53">
        <v>7600073100</v>
      </c>
      <c r="D69" s="49">
        <v>850</v>
      </c>
      <c r="E69" s="113"/>
      <c r="F69" s="55"/>
      <c r="G69" s="55"/>
    </row>
    <row r="70" spans="1:7" ht="32.25" customHeight="1" x14ac:dyDescent="0.25">
      <c r="A70" s="117" t="s">
        <v>151</v>
      </c>
      <c r="B70" s="99" t="s">
        <v>92</v>
      </c>
      <c r="C70" s="43">
        <v>7700000000</v>
      </c>
      <c r="D70" s="42"/>
      <c r="E70" s="109">
        <v>0</v>
      </c>
      <c r="F70" s="44">
        <f t="shared" ref="F70:G72" si="5">F71</f>
        <v>1326.9</v>
      </c>
      <c r="G70" s="101">
        <f t="shared" si="5"/>
        <v>2433.8000000000002</v>
      </c>
    </row>
    <row r="71" spans="1:7" ht="15.75" customHeight="1" x14ac:dyDescent="0.25">
      <c r="A71" s="112" t="s">
        <v>152</v>
      </c>
      <c r="B71" s="104" t="s">
        <v>92</v>
      </c>
      <c r="C71" s="46" t="s">
        <v>154</v>
      </c>
      <c r="D71" s="45"/>
      <c r="E71" s="111">
        <v>0</v>
      </c>
      <c r="F71" s="47">
        <f t="shared" si="5"/>
        <v>1326.9</v>
      </c>
      <c r="G71" s="103">
        <f t="shared" si="5"/>
        <v>2433.8000000000002</v>
      </c>
    </row>
    <row r="72" spans="1:7" ht="15.75" customHeight="1" x14ac:dyDescent="0.25">
      <c r="A72" s="112" t="s">
        <v>38</v>
      </c>
      <c r="B72" s="79" t="s">
        <v>92</v>
      </c>
      <c r="C72" s="46" t="s">
        <v>154</v>
      </c>
      <c r="D72" s="49">
        <v>800</v>
      </c>
      <c r="E72" s="111">
        <v>0</v>
      </c>
      <c r="F72" s="47">
        <f t="shared" si="5"/>
        <v>1326.9</v>
      </c>
      <c r="G72" s="103">
        <f t="shared" si="5"/>
        <v>2433.8000000000002</v>
      </c>
    </row>
    <row r="73" spans="1:7" ht="16.5" customHeight="1" thickBot="1" x14ac:dyDescent="0.3">
      <c r="A73" s="59" t="s">
        <v>40</v>
      </c>
      <c r="B73" s="118" t="s">
        <v>92</v>
      </c>
      <c r="C73" s="50" t="s">
        <v>154</v>
      </c>
      <c r="D73" s="53">
        <v>870</v>
      </c>
      <c r="E73" s="115">
        <v>0</v>
      </c>
      <c r="F73" s="55">
        <f>1407.9-81</f>
        <v>1326.9</v>
      </c>
      <c r="G73" s="55">
        <f>2513.8-80</f>
        <v>2433.8000000000002</v>
      </c>
    </row>
    <row r="74" spans="1:7" ht="46.5" hidden="1" customHeight="1" x14ac:dyDescent="0.25">
      <c r="A74" s="117" t="s">
        <v>155</v>
      </c>
      <c r="B74" s="99" t="s">
        <v>92</v>
      </c>
      <c r="C74" s="42">
        <v>7800000000</v>
      </c>
      <c r="D74" s="42"/>
      <c r="E74" s="44">
        <f t="shared" ref="E74:G75" si="6">E75</f>
        <v>0</v>
      </c>
      <c r="F74" s="44">
        <f t="shared" si="6"/>
        <v>0</v>
      </c>
      <c r="G74" s="101">
        <f t="shared" si="6"/>
        <v>0</v>
      </c>
    </row>
    <row r="75" spans="1:7" ht="15.75" hidden="1" customHeight="1" x14ac:dyDescent="0.25">
      <c r="A75" s="57" t="s">
        <v>31</v>
      </c>
      <c r="B75" s="104" t="s">
        <v>92</v>
      </c>
      <c r="C75" s="190">
        <v>7800074940</v>
      </c>
      <c r="D75" s="45">
        <v>200</v>
      </c>
      <c r="E75" s="47">
        <f t="shared" si="6"/>
        <v>0</v>
      </c>
      <c r="F75" s="47">
        <f t="shared" si="6"/>
        <v>0</v>
      </c>
      <c r="G75" s="47">
        <f t="shared" si="6"/>
        <v>0</v>
      </c>
    </row>
    <row r="76" spans="1:7" ht="15.75" hidden="1" customHeight="1" thickBot="1" x14ac:dyDescent="0.3">
      <c r="A76" s="197" t="s">
        <v>196</v>
      </c>
      <c r="B76" s="79" t="s">
        <v>92</v>
      </c>
      <c r="C76" s="53">
        <v>7800074940</v>
      </c>
      <c r="D76" s="45">
        <v>240</v>
      </c>
      <c r="E76" s="47"/>
      <c r="F76" s="47"/>
      <c r="G76" s="47"/>
    </row>
    <row r="77" spans="1:7" ht="16.5" customHeight="1" thickBot="1" x14ac:dyDescent="0.3">
      <c r="A77" s="97" t="s">
        <v>76</v>
      </c>
      <c r="B77" s="119" t="s">
        <v>67</v>
      </c>
      <c r="C77" s="31"/>
      <c r="D77" s="98"/>
      <c r="E77" s="36">
        <f>E83+E78</f>
        <v>60</v>
      </c>
      <c r="F77" s="36">
        <f>F83+F78</f>
        <v>0</v>
      </c>
      <c r="G77" s="36">
        <f>G83+G78</f>
        <v>0</v>
      </c>
    </row>
    <row r="78" spans="1:7" ht="30.75" customHeight="1" thickBot="1" x14ac:dyDescent="0.3">
      <c r="A78" s="120" t="s">
        <v>182</v>
      </c>
      <c r="B78" s="121" t="s">
        <v>183</v>
      </c>
      <c r="C78" s="31"/>
      <c r="D78" s="98"/>
      <c r="E78" s="36">
        <f>E79</f>
        <v>30</v>
      </c>
      <c r="F78" s="36">
        <f t="shared" ref="F78:G81" si="7">F79</f>
        <v>0</v>
      </c>
      <c r="G78" s="36">
        <f t="shared" si="7"/>
        <v>0</v>
      </c>
    </row>
    <row r="79" spans="1:7" ht="47.25" customHeight="1" x14ac:dyDescent="0.25">
      <c r="A79" s="64" t="s">
        <v>142</v>
      </c>
      <c r="B79" s="99" t="s">
        <v>183</v>
      </c>
      <c r="C79" s="122" t="s">
        <v>143</v>
      </c>
      <c r="D79" s="96"/>
      <c r="E79" s="92">
        <f>E80</f>
        <v>30</v>
      </c>
      <c r="F79" s="92">
        <f t="shared" si="7"/>
        <v>0</v>
      </c>
      <c r="G79" s="92">
        <f t="shared" si="7"/>
        <v>0</v>
      </c>
    </row>
    <row r="80" spans="1:7" ht="52.5" customHeight="1" x14ac:dyDescent="0.25">
      <c r="A80" s="10" t="s">
        <v>147</v>
      </c>
      <c r="B80" s="79" t="s">
        <v>183</v>
      </c>
      <c r="C80" s="110" t="s">
        <v>144</v>
      </c>
      <c r="D80" s="46"/>
      <c r="E80" s="47">
        <f>E81</f>
        <v>30</v>
      </c>
      <c r="F80" s="47">
        <f t="shared" si="7"/>
        <v>0</v>
      </c>
      <c r="G80" s="47">
        <f t="shared" si="7"/>
        <v>0</v>
      </c>
    </row>
    <row r="81" spans="1:9" ht="15.75" customHeight="1" x14ac:dyDescent="0.25">
      <c r="A81" s="57" t="s">
        <v>50</v>
      </c>
      <c r="B81" s="79" t="s">
        <v>183</v>
      </c>
      <c r="C81" s="110" t="s">
        <v>144</v>
      </c>
      <c r="D81" s="46">
        <v>200</v>
      </c>
      <c r="E81" s="47">
        <f>E82</f>
        <v>30</v>
      </c>
      <c r="F81" s="47">
        <f t="shared" si="7"/>
        <v>0</v>
      </c>
      <c r="G81" s="47">
        <f t="shared" si="7"/>
        <v>0</v>
      </c>
    </row>
    <row r="82" spans="1:9" ht="17.25" customHeight="1" thickBot="1" x14ac:dyDescent="0.3">
      <c r="A82" s="197" t="s">
        <v>196</v>
      </c>
      <c r="B82" s="123" t="s">
        <v>183</v>
      </c>
      <c r="C82" s="110" t="s">
        <v>144</v>
      </c>
      <c r="D82" s="50">
        <v>240</v>
      </c>
      <c r="E82" s="55">
        <v>30</v>
      </c>
      <c r="F82" s="55">
        <v>0</v>
      </c>
      <c r="G82" s="55">
        <v>0</v>
      </c>
    </row>
    <row r="83" spans="1:9" ht="33.75" customHeight="1" thickBot="1" x14ac:dyDescent="0.3">
      <c r="A83" s="120" t="s">
        <v>69</v>
      </c>
      <c r="B83" s="75" t="s">
        <v>68</v>
      </c>
      <c r="C83" s="31"/>
      <c r="D83" s="98"/>
      <c r="E83" s="36">
        <f>E84</f>
        <v>30</v>
      </c>
      <c r="F83" s="36">
        <f t="shared" ref="F83:G86" si="8">F84</f>
        <v>0</v>
      </c>
      <c r="G83" s="36">
        <f t="shared" si="8"/>
        <v>0</v>
      </c>
    </row>
    <row r="84" spans="1:9" ht="28.5" customHeight="1" x14ac:dyDescent="0.25">
      <c r="A84" s="64" t="s">
        <v>70</v>
      </c>
      <c r="B84" s="124" t="s">
        <v>68</v>
      </c>
      <c r="C84" s="65">
        <v>1200000000</v>
      </c>
      <c r="D84" s="96"/>
      <c r="E84" s="92">
        <f>M74+E85</f>
        <v>30</v>
      </c>
      <c r="F84" s="92">
        <f t="shared" si="8"/>
        <v>0</v>
      </c>
      <c r="G84" s="92">
        <f t="shared" si="8"/>
        <v>0</v>
      </c>
    </row>
    <row r="85" spans="1:9" ht="42.75" customHeight="1" x14ac:dyDescent="0.25">
      <c r="A85" s="10" t="s">
        <v>102</v>
      </c>
      <c r="B85" s="125" t="s">
        <v>68</v>
      </c>
      <c r="C85" s="45" t="s">
        <v>75</v>
      </c>
      <c r="D85" s="46"/>
      <c r="E85" s="47">
        <f>E86</f>
        <v>30</v>
      </c>
      <c r="F85" s="47">
        <f t="shared" si="8"/>
        <v>0</v>
      </c>
      <c r="G85" s="47">
        <f t="shared" si="8"/>
        <v>0</v>
      </c>
    </row>
    <row r="86" spans="1:9" ht="15.75" customHeight="1" x14ac:dyDescent="0.25">
      <c r="A86" s="57" t="s">
        <v>50</v>
      </c>
      <c r="B86" s="125" t="s">
        <v>68</v>
      </c>
      <c r="C86" s="45" t="s">
        <v>75</v>
      </c>
      <c r="D86" s="46">
        <v>200</v>
      </c>
      <c r="E86" s="47">
        <f>E87</f>
        <v>30</v>
      </c>
      <c r="F86" s="47">
        <f t="shared" si="8"/>
        <v>0</v>
      </c>
      <c r="G86" s="47">
        <f t="shared" si="8"/>
        <v>0</v>
      </c>
    </row>
    <row r="87" spans="1:9" ht="18.75" customHeight="1" thickBot="1" x14ac:dyDescent="0.3">
      <c r="A87" s="197" t="s">
        <v>196</v>
      </c>
      <c r="B87" s="126" t="s">
        <v>68</v>
      </c>
      <c r="C87" s="49" t="s">
        <v>75</v>
      </c>
      <c r="D87" s="50">
        <v>240</v>
      </c>
      <c r="E87" s="55">
        <v>30</v>
      </c>
      <c r="F87" s="55">
        <v>0</v>
      </c>
      <c r="G87" s="55">
        <v>0</v>
      </c>
      <c r="H87" s="11"/>
    </row>
    <row r="88" spans="1:9" ht="16.5" customHeight="1" thickBot="1" x14ac:dyDescent="0.3">
      <c r="A88" s="97" t="s">
        <v>108</v>
      </c>
      <c r="B88" s="127" t="s">
        <v>110</v>
      </c>
      <c r="C88" s="31"/>
      <c r="D88" s="98"/>
      <c r="E88" s="128">
        <f t="shared" ref="E88:G89" si="9">E89</f>
        <v>34154.6</v>
      </c>
      <c r="F88" s="128">
        <f t="shared" si="9"/>
        <v>35536.200000000004</v>
      </c>
      <c r="G88" s="128">
        <f t="shared" si="9"/>
        <v>36957.700000000004</v>
      </c>
      <c r="H88" s="11"/>
      <c r="I88" s="11"/>
    </row>
    <row r="89" spans="1:9" ht="15" customHeight="1" thickBot="1" x14ac:dyDescent="0.3">
      <c r="A89" s="83" t="s">
        <v>109</v>
      </c>
      <c r="B89" s="75" t="s">
        <v>111</v>
      </c>
      <c r="C89" s="130"/>
      <c r="D89" s="98"/>
      <c r="E89" s="128">
        <f t="shared" si="9"/>
        <v>34154.6</v>
      </c>
      <c r="F89" s="128">
        <f t="shared" si="9"/>
        <v>35536.200000000004</v>
      </c>
      <c r="G89" s="128">
        <f t="shared" si="9"/>
        <v>36957.700000000004</v>
      </c>
    </row>
    <row r="90" spans="1:9" ht="42" customHeight="1" x14ac:dyDescent="0.25">
      <c r="A90" s="41" t="s">
        <v>156</v>
      </c>
      <c r="B90" s="74" t="s">
        <v>111</v>
      </c>
      <c r="C90" s="74" t="s">
        <v>113</v>
      </c>
      <c r="D90" s="76"/>
      <c r="E90" s="77">
        <f>E91+E96</f>
        <v>34154.6</v>
      </c>
      <c r="F90" s="77">
        <f>F91+F96</f>
        <v>35536.200000000004</v>
      </c>
      <c r="G90" s="77">
        <f>G91+G96</f>
        <v>36957.700000000004</v>
      </c>
    </row>
    <row r="91" spans="1:9" ht="28.5" hidden="1" customHeight="1" x14ac:dyDescent="0.25">
      <c r="A91" s="10" t="s">
        <v>112</v>
      </c>
      <c r="B91" s="79" t="s">
        <v>30</v>
      </c>
      <c r="C91" s="80" t="s">
        <v>133</v>
      </c>
      <c r="D91" s="96"/>
      <c r="E91" s="92">
        <f>E92+E94</f>
        <v>0</v>
      </c>
      <c r="F91" s="92">
        <f>F92+F94</f>
        <v>0</v>
      </c>
      <c r="G91" s="92">
        <f>G92+G94</f>
        <v>0</v>
      </c>
    </row>
    <row r="92" spans="1:9" ht="30" hidden="1" customHeight="1" x14ac:dyDescent="0.25">
      <c r="A92" s="10" t="s">
        <v>27</v>
      </c>
      <c r="B92" s="79" t="s">
        <v>30</v>
      </c>
      <c r="C92" s="80" t="s">
        <v>134</v>
      </c>
      <c r="D92" s="46">
        <v>100</v>
      </c>
      <c r="E92" s="47">
        <f>E93</f>
        <v>0</v>
      </c>
      <c r="F92" s="47">
        <f>F93</f>
        <v>0</v>
      </c>
      <c r="G92" s="47">
        <f>G93</f>
        <v>0</v>
      </c>
    </row>
    <row r="93" spans="1:9" ht="16.5" hidden="1" customHeight="1" x14ac:dyDescent="0.25">
      <c r="A93" s="57" t="s">
        <v>79</v>
      </c>
      <c r="B93" s="79" t="s">
        <v>30</v>
      </c>
      <c r="C93" s="80" t="s">
        <v>135</v>
      </c>
      <c r="D93" s="46">
        <v>120</v>
      </c>
      <c r="E93" s="47"/>
      <c r="F93" s="47"/>
      <c r="G93" s="47"/>
    </row>
    <row r="94" spans="1:9" ht="17.25" hidden="1" customHeight="1" x14ac:dyDescent="0.25">
      <c r="A94" s="57" t="s">
        <v>31</v>
      </c>
      <c r="B94" s="79" t="s">
        <v>30</v>
      </c>
      <c r="C94" s="80" t="s">
        <v>136</v>
      </c>
      <c r="D94" s="46">
        <v>200</v>
      </c>
      <c r="E94" s="47"/>
      <c r="F94" s="47"/>
      <c r="G94" s="47"/>
    </row>
    <row r="95" spans="1:9" ht="18.75" hidden="1" customHeight="1" x14ac:dyDescent="0.25">
      <c r="A95" s="57" t="s">
        <v>33</v>
      </c>
      <c r="B95" s="91" t="s">
        <v>30</v>
      </c>
      <c r="C95" s="104" t="s">
        <v>137</v>
      </c>
      <c r="D95" s="46">
        <v>240</v>
      </c>
      <c r="E95" s="47"/>
      <c r="F95" s="47"/>
      <c r="G95" s="47"/>
    </row>
    <row r="96" spans="1:9" ht="46.5" customHeight="1" x14ac:dyDescent="0.25">
      <c r="A96" s="131" t="s">
        <v>115</v>
      </c>
      <c r="B96" s="133" t="s">
        <v>111</v>
      </c>
      <c r="C96" s="134" t="s">
        <v>113</v>
      </c>
      <c r="D96" s="199"/>
      <c r="E96" s="135">
        <f>E97+E101+E105+E109+E113+E117+E121+E125+E129</f>
        <v>34154.6</v>
      </c>
      <c r="F96" s="135">
        <f>F97+F101+F105+F109+F113+F117+F121+F125+F129</f>
        <v>35536.200000000004</v>
      </c>
      <c r="G96" s="135">
        <f>G97+G101+G105+G109+G113+G117+G121+G125+G129</f>
        <v>36957.700000000004</v>
      </c>
    </row>
    <row r="97" spans="1:7" ht="15.75" customHeight="1" x14ac:dyDescent="0.25">
      <c r="A97" s="136" t="s">
        <v>114</v>
      </c>
      <c r="B97" s="138" t="s">
        <v>111</v>
      </c>
      <c r="C97" s="78" t="s">
        <v>160</v>
      </c>
      <c r="D97" s="139"/>
      <c r="E97" s="140">
        <f>E98</f>
        <v>18500</v>
      </c>
      <c r="F97" s="140">
        <f t="shared" ref="F97:G99" si="10">F98</f>
        <v>19240</v>
      </c>
      <c r="G97" s="140">
        <f t="shared" si="10"/>
        <v>20009.599999999999</v>
      </c>
    </row>
    <row r="98" spans="1:7" ht="15.75" customHeight="1" x14ac:dyDescent="0.25">
      <c r="A98" s="57" t="s">
        <v>124</v>
      </c>
      <c r="B98" s="141" t="s">
        <v>111</v>
      </c>
      <c r="C98" s="79" t="s">
        <v>190</v>
      </c>
      <c r="D98" s="139"/>
      <c r="E98" s="142">
        <f>E99</f>
        <v>18500</v>
      </c>
      <c r="F98" s="142">
        <f t="shared" si="10"/>
        <v>19240</v>
      </c>
      <c r="G98" s="142">
        <f t="shared" si="10"/>
        <v>20009.599999999999</v>
      </c>
    </row>
    <row r="99" spans="1:7" ht="17.25" customHeight="1" x14ac:dyDescent="0.25">
      <c r="A99" s="57" t="s">
        <v>31</v>
      </c>
      <c r="B99" s="91" t="s">
        <v>111</v>
      </c>
      <c r="C99" s="79" t="s">
        <v>190</v>
      </c>
      <c r="D99" s="46">
        <v>200</v>
      </c>
      <c r="E99" s="47">
        <f>E100</f>
        <v>18500</v>
      </c>
      <c r="F99" s="47">
        <f t="shared" si="10"/>
        <v>19240</v>
      </c>
      <c r="G99" s="47">
        <f t="shared" si="10"/>
        <v>20009.599999999999</v>
      </c>
    </row>
    <row r="100" spans="1:7" ht="18.75" customHeight="1" x14ac:dyDescent="0.25">
      <c r="A100" s="200" t="s">
        <v>196</v>
      </c>
      <c r="B100" s="91" t="s">
        <v>111</v>
      </c>
      <c r="C100" s="79" t="s">
        <v>190</v>
      </c>
      <c r="D100" s="46">
        <v>240</v>
      </c>
      <c r="E100" s="47">
        <v>18500</v>
      </c>
      <c r="F100" s="47">
        <v>19240</v>
      </c>
      <c r="G100" s="47">
        <v>20009.599999999999</v>
      </c>
    </row>
    <row r="101" spans="1:7" ht="42.75" customHeight="1" x14ac:dyDescent="0.25">
      <c r="A101" s="143" t="s">
        <v>116</v>
      </c>
      <c r="B101" s="145" t="s">
        <v>111</v>
      </c>
      <c r="C101" s="78" t="s">
        <v>161</v>
      </c>
      <c r="D101" s="146"/>
      <c r="E101" s="140">
        <f>E102</f>
        <v>4000</v>
      </c>
      <c r="F101" s="140">
        <f>F102</f>
        <v>4160</v>
      </c>
      <c r="G101" s="140">
        <f t="shared" ref="F101:G103" si="11">G102</f>
        <v>4326.3999999999996</v>
      </c>
    </row>
    <row r="102" spans="1:7" ht="31.5" customHeight="1" x14ac:dyDescent="0.25">
      <c r="A102" s="64" t="s">
        <v>125</v>
      </c>
      <c r="B102" s="148" t="s">
        <v>111</v>
      </c>
      <c r="C102" s="80" t="s">
        <v>191</v>
      </c>
      <c r="D102" s="146"/>
      <c r="E102" s="142">
        <f>E103</f>
        <v>4000</v>
      </c>
      <c r="F102" s="142">
        <f t="shared" si="11"/>
        <v>4160</v>
      </c>
      <c r="G102" s="142">
        <f t="shared" si="11"/>
        <v>4326.3999999999996</v>
      </c>
    </row>
    <row r="103" spans="1:7" x14ac:dyDescent="0.25">
      <c r="A103" s="57" t="s">
        <v>31</v>
      </c>
      <c r="B103" s="91" t="s">
        <v>111</v>
      </c>
      <c r="C103" s="80" t="s">
        <v>191</v>
      </c>
      <c r="D103" s="46">
        <v>200</v>
      </c>
      <c r="E103" s="47">
        <f>E104</f>
        <v>4000</v>
      </c>
      <c r="F103" s="47">
        <f t="shared" si="11"/>
        <v>4160</v>
      </c>
      <c r="G103" s="47">
        <f t="shared" si="11"/>
        <v>4326.3999999999996</v>
      </c>
    </row>
    <row r="104" spans="1:7" ht="30" x14ac:dyDescent="0.25">
      <c r="A104" s="200" t="s">
        <v>196</v>
      </c>
      <c r="B104" s="91" t="s">
        <v>111</v>
      </c>
      <c r="C104" s="80" t="s">
        <v>191</v>
      </c>
      <c r="D104" s="46">
        <v>240</v>
      </c>
      <c r="E104" s="47">
        <v>4000</v>
      </c>
      <c r="F104" s="47">
        <v>4160</v>
      </c>
      <c r="G104" s="47">
        <v>4326.3999999999996</v>
      </c>
    </row>
    <row r="105" spans="1:7" ht="28.5" x14ac:dyDescent="0.25">
      <c r="A105" s="143" t="s">
        <v>117</v>
      </c>
      <c r="B105" s="145" t="s">
        <v>111</v>
      </c>
      <c r="C105" s="134" t="s">
        <v>162</v>
      </c>
      <c r="D105" s="146"/>
      <c r="E105" s="140">
        <f>E106</f>
        <v>8000</v>
      </c>
      <c r="F105" s="140">
        <f t="shared" ref="F105:G107" si="12">F106</f>
        <v>8320</v>
      </c>
      <c r="G105" s="140">
        <f t="shared" si="12"/>
        <v>8652.7999999999993</v>
      </c>
    </row>
    <row r="106" spans="1:7" ht="16.5" customHeight="1" x14ac:dyDescent="0.25">
      <c r="A106" s="64" t="s">
        <v>126</v>
      </c>
      <c r="B106" s="91" t="s">
        <v>111</v>
      </c>
      <c r="C106" s="79" t="s">
        <v>192</v>
      </c>
      <c r="D106" s="139"/>
      <c r="E106" s="142">
        <f>E107</f>
        <v>8000</v>
      </c>
      <c r="F106" s="142">
        <f t="shared" si="12"/>
        <v>8320</v>
      </c>
      <c r="G106" s="142">
        <f t="shared" si="12"/>
        <v>8652.7999999999993</v>
      </c>
    </row>
    <row r="107" spans="1:7" x14ac:dyDescent="0.25">
      <c r="A107" s="57" t="s">
        <v>31</v>
      </c>
      <c r="B107" s="91" t="s">
        <v>111</v>
      </c>
      <c r="C107" s="79" t="s">
        <v>192</v>
      </c>
      <c r="D107" s="46">
        <v>200</v>
      </c>
      <c r="E107" s="47">
        <f>E108</f>
        <v>8000</v>
      </c>
      <c r="F107" s="47">
        <f t="shared" si="12"/>
        <v>8320</v>
      </c>
      <c r="G107" s="47">
        <f t="shared" si="12"/>
        <v>8652.7999999999993</v>
      </c>
    </row>
    <row r="108" spans="1:7" ht="30" x14ac:dyDescent="0.25">
      <c r="A108" s="197" t="s">
        <v>196</v>
      </c>
      <c r="B108" s="91" t="s">
        <v>111</v>
      </c>
      <c r="C108" s="79" t="s">
        <v>192</v>
      </c>
      <c r="D108" s="46">
        <v>240</v>
      </c>
      <c r="E108" s="47">
        <v>8000</v>
      </c>
      <c r="F108" s="47">
        <v>8320</v>
      </c>
      <c r="G108" s="47">
        <v>8652.7999999999993</v>
      </c>
    </row>
    <row r="109" spans="1:7" ht="28.5" x14ac:dyDescent="0.25">
      <c r="A109" s="143" t="s">
        <v>118</v>
      </c>
      <c r="B109" s="145" t="s">
        <v>111</v>
      </c>
      <c r="C109" s="134" t="s">
        <v>163</v>
      </c>
      <c r="D109" s="146"/>
      <c r="E109" s="140">
        <f>E110</f>
        <v>1904.6</v>
      </c>
      <c r="F109" s="140">
        <f t="shared" ref="F109:G111" si="13">F110</f>
        <v>1985.8</v>
      </c>
      <c r="G109" s="140">
        <f t="shared" si="13"/>
        <v>2065.3000000000002</v>
      </c>
    </row>
    <row r="110" spans="1:7" ht="30" x14ac:dyDescent="0.25">
      <c r="A110" s="64" t="s">
        <v>129</v>
      </c>
      <c r="B110" s="91" t="s">
        <v>111</v>
      </c>
      <c r="C110" s="79" t="s">
        <v>193</v>
      </c>
      <c r="D110" s="139"/>
      <c r="E110" s="142">
        <f>E111</f>
        <v>1904.6</v>
      </c>
      <c r="F110" s="142">
        <f t="shared" si="13"/>
        <v>1985.8</v>
      </c>
      <c r="G110" s="142">
        <f t="shared" si="13"/>
        <v>2065.3000000000002</v>
      </c>
    </row>
    <row r="111" spans="1:7" x14ac:dyDescent="0.25">
      <c r="A111" s="57" t="s">
        <v>31</v>
      </c>
      <c r="B111" s="91" t="s">
        <v>111</v>
      </c>
      <c r="C111" s="79" t="s">
        <v>193</v>
      </c>
      <c r="D111" s="46">
        <v>200</v>
      </c>
      <c r="E111" s="47">
        <f>E112</f>
        <v>1904.6</v>
      </c>
      <c r="F111" s="47">
        <f t="shared" si="13"/>
        <v>1985.8</v>
      </c>
      <c r="G111" s="47">
        <f t="shared" si="13"/>
        <v>2065.3000000000002</v>
      </c>
    </row>
    <row r="112" spans="1:7" ht="30" x14ac:dyDescent="0.25">
      <c r="A112" s="197" t="s">
        <v>196</v>
      </c>
      <c r="B112" s="91" t="s">
        <v>111</v>
      </c>
      <c r="C112" s="79" t="s">
        <v>193</v>
      </c>
      <c r="D112" s="46">
        <v>240</v>
      </c>
      <c r="E112" s="47">
        <v>1904.6</v>
      </c>
      <c r="F112" s="47">
        <v>1985.8</v>
      </c>
      <c r="G112" s="47">
        <v>2065.3000000000002</v>
      </c>
    </row>
    <row r="113" spans="1:7" ht="28.5" hidden="1" x14ac:dyDescent="0.25">
      <c r="A113" s="143" t="s">
        <v>119</v>
      </c>
      <c r="B113" s="145" t="s">
        <v>111</v>
      </c>
      <c r="C113" s="78" t="s">
        <v>164</v>
      </c>
      <c r="D113" s="146"/>
      <c r="E113" s="140">
        <f>E114</f>
        <v>0</v>
      </c>
      <c r="F113" s="140">
        <f t="shared" ref="F113:G115" si="14">F114</f>
        <v>0</v>
      </c>
      <c r="G113" s="140">
        <f t="shared" si="14"/>
        <v>0</v>
      </c>
    </row>
    <row r="114" spans="1:7" ht="30" hidden="1" x14ac:dyDescent="0.25">
      <c r="A114" s="10" t="s">
        <v>127</v>
      </c>
      <c r="B114" s="91" t="s">
        <v>111</v>
      </c>
      <c r="C114" s="80" t="s">
        <v>170</v>
      </c>
      <c r="D114" s="139"/>
      <c r="E114" s="142">
        <f>E115</f>
        <v>0</v>
      </c>
      <c r="F114" s="142">
        <f t="shared" si="14"/>
        <v>0</v>
      </c>
      <c r="G114" s="142">
        <f t="shared" si="14"/>
        <v>0</v>
      </c>
    </row>
    <row r="115" spans="1:7" hidden="1" x14ac:dyDescent="0.25">
      <c r="A115" s="57" t="s">
        <v>31</v>
      </c>
      <c r="B115" s="91" t="s">
        <v>111</v>
      </c>
      <c r="C115" s="80" t="s">
        <v>170</v>
      </c>
      <c r="D115" s="46">
        <v>200</v>
      </c>
      <c r="E115" s="47">
        <f>E116</f>
        <v>0</v>
      </c>
      <c r="F115" s="47">
        <f t="shared" si="14"/>
        <v>0</v>
      </c>
      <c r="G115" s="47">
        <f t="shared" si="14"/>
        <v>0</v>
      </c>
    </row>
    <row r="116" spans="1:7" ht="17.25" hidden="1" customHeight="1" x14ac:dyDescent="0.25">
      <c r="A116" s="59" t="s">
        <v>33</v>
      </c>
      <c r="B116" s="141" t="s">
        <v>111</v>
      </c>
      <c r="C116" s="80" t="s">
        <v>170</v>
      </c>
      <c r="D116" s="50">
        <v>240</v>
      </c>
      <c r="E116" s="51"/>
      <c r="F116" s="51"/>
      <c r="G116" s="51"/>
    </row>
    <row r="117" spans="1:7" hidden="1" x14ac:dyDescent="0.25">
      <c r="A117" s="149" t="s">
        <v>120</v>
      </c>
      <c r="B117" s="138" t="s">
        <v>111</v>
      </c>
      <c r="C117" s="134" t="s">
        <v>165</v>
      </c>
      <c r="D117" s="139"/>
      <c r="E117" s="140">
        <f>E118</f>
        <v>0</v>
      </c>
      <c r="F117" s="140">
        <f t="shared" ref="F117:G119" si="15">F118</f>
        <v>0</v>
      </c>
      <c r="G117" s="140">
        <f t="shared" si="15"/>
        <v>0</v>
      </c>
    </row>
    <row r="118" spans="1:7" hidden="1" x14ac:dyDescent="0.25">
      <c r="A118" s="10" t="s">
        <v>131</v>
      </c>
      <c r="B118" s="91" t="s">
        <v>111</v>
      </c>
      <c r="C118" s="79" t="s">
        <v>171</v>
      </c>
      <c r="D118" s="139"/>
      <c r="E118" s="142">
        <f>E119</f>
        <v>0</v>
      </c>
      <c r="F118" s="142">
        <f t="shared" si="15"/>
        <v>0</v>
      </c>
      <c r="G118" s="142">
        <f t="shared" si="15"/>
        <v>0</v>
      </c>
    </row>
    <row r="119" spans="1:7" hidden="1" x14ac:dyDescent="0.25">
      <c r="A119" s="57" t="s">
        <v>31</v>
      </c>
      <c r="B119" s="91" t="s">
        <v>111</v>
      </c>
      <c r="C119" s="79" t="s">
        <v>171</v>
      </c>
      <c r="D119" s="46">
        <v>200</v>
      </c>
      <c r="E119" s="47">
        <f>E120</f>
        <v>0</v>
      </c>
      <c r="F119" s="47">
        <f t="shared" si="15"/>
        <v>0</v>
      </c>
      <c r="G119" s="47">
        <f t="shared" si="15"/>
        <v>0</v>
      </c>
    </row>
    <row r="120" spans="1:7" hidden="1" x14ac:dyDescent="0.25">
      <c r="A120" s="59" t="s">
        <v>33</v>
      </c>
      <c r="B120" s="141" t="s">
        <v>111</v>
      </c>
      <c r="C120" s="79" t="s">
        <v>171</v>
      </c>
      <c r="D120" s="50">
        <v>240</v>
      </c>
      <c r="E120" s="51"/>
      <c r="F120" s="51"/>
      <c r="G120" s="51"/>
    </row>
    <row r="121" spans="1:7" ht="28.5" x14ac:dyDescent="0.25">
      <c r="A121" s="149" t="s">
        <v>121</v>
      </c>
      <c r="B121" s="138" t="s">
        <v>111</v>
      </c>
      <c r="C121" s="150" t="s">
        <v>166</v>
      </c>
      <c r="D121" s="139"/>
      <c r="E121" s="140">
        <f>E122</f>
        <v>1600</v>
      </c>
      <c r="F121" s="140">
        <f t="shared" ref="F121:G123" si="16">F122</f>
        <v>1674.4</v>
      </c>
      <c r="G121" s="140">
        <f t="shared" si="16"/>
        <v>1741.4</v>
      </c>
    </row>
    <row r="122" spans="1:7" ht="30" x14ac:dyDescent="0.25">
      <c r="A122" s="10" t="s">
        <v>128</v>
      </c>
      <c r="B122" s="91" t="s">
        <v>111</v>
      </c>
      <c r="C122" s="105" t="s">
        <v>194</v>
      </c>
      <c r="D122" s="139"/>
      <c r="E122" s="142">
        <f>E123</f>
        <v>1600</v>
      </c>
      <c r="F122" s="142">
        <f t="shared" si="16"/>
        <v>1674.4</v>
      </c>
      <c r="G122" s="142">
        <f t="shared" si="16"/>
        <v>1741.4</v>
      </c>
    </row>
    <row r="123" spans="1:7" x14ac:dyDescent="0.25">
      <c r="A123" s="57" t="s">
        <v>31</v>
      </c>
      <c r="B123" s="91" t="s">
        <v>111</v>
      </c>
      <c r="C123" s="105" t="s">
        <v>194</v>
      </c>
      <c r="D123" s="46">
        <v>200</v>
      </c>
      <c r="E123" s="47">
        <f>E124</f>
        <v>1600</v>
      </c>
      <c r="F123" s="47">
        <f t="shared" si="16"/>
        <v>1674.4</v>
      </c>
      <c r="G123" s="47">
        <f t="shared" si="16"/>
        <v>1741.4</v>
      </c>
    </row>
    <row r="124" spans="1:7" ht="30" x14ac:dyDescent="0.25">
      <c r="A124" s="197" t="s">
        <v>196</v>
      </c>
      <c r="B124" s="141" t="s">
        <v>111</v>
      </c>
      <c r="C124" s="105" t="s">
        <v>194</v>
      </c>
      <c r="D124" s="50">
        <v>240</v>
      </c>
      <c r="E124" s="51">
        <v>1600</v>
      </c>
      <c r="F124" s="51">
        <v>1674.4</v>
      </c>
      <c r="G124" s="51">
        <v>1741.4</v>
      </c>
    </row>
    <row r="125" spans="1:7" ht="28.5" hidden="1" x14ac:dyDescent="0.25">
      <c r="A125" s="149" t="s">
        <v>122</v>
      </c>
      <c r="B125" s="138" t="s">
        <v>111</v>
      </c>
      <c r="C125" s="134" t="s">
        <v>167</v>
      </c>
      <c r="D125" s="139"/>
      <c r="E125" s="140">
        <f>E126</f>
        <v>0</v>
      </c>
      <c r="F125" s="140">
        <f t="shared" ref="F125:G127" si="17">F126</f>
        <v>0</v>
      </c>
      <c r="G125" s="140">
        <f t="shared" si="17"/>
        <v>0</v>
      </c>
    </row>
    <row r="126" spans="1:7" hidden="1" x14ac:dyDescent="0.25">
      <c r="A126" s="151" t="s">
        <v>123</v>
      </c>
      <c r="B126" s="148" t="s">
        <v>111</v>
      </c>
      <c r="C126" s="79" t="s">
        <v>172</v>
      </c>
      <c r="D126" s="146"/>
      <c r="E126" s="142">
        <f>E127</f>
        <v>0</v>
      </c>
      <c r="F126" s="142">
        <f t="shared" si="17"/>
        <v>0</v>
      </c>
      <c r="G126" s="142">
        <f t="shared" si="17"/>
        <v>0</v>
      </c>
    </row>
    <row r="127" spans="1:7" hidden="1" x14ac:dyDescent="0.25">
      <c r="A127" s="57" t="s">
        <v>31</v>
      </c>
      <c r="B127" s="91" t="s">
        <v>111</v>
      </c>
      <c r="C127" s="79" t="s">
        <v>172</v>
      </c>
      <c r="D127" s="46">
        <v>200</v>
      </c>
      <c r="E127" s="47">
        <f>E128</f>
        <v>0</v>
      </c>
      <c r="F127" s="47">
        <f t="shared" si="17"/>
        <v>0</v>
      </c>
      <c r="G127" s="47">
        <f t="shared" si="17"/>
        <v>0</v>
      </c>
    </row>
    <row r="128" spans="1:7" hidden="1" x14ac:dyDescent="0.25">
      <c r="A128" s="59" t="s">
        <v>33</v>
      </c>
      <c r="B128" s="141" t="s">
        <v>111</v>
      </c>
      <c r="C128" s="79" t="s">
        <v>172</v>
      </c>
      <c r="D128" s="50">
        <v>240</v>
      </c>
      <c r="E128" s="51"/>
      <c r="F128" s="51"/>
      <c r="G128" s="51"/>
    </row>
    <row r="129" spans="1:7" x14ac:dyDescent="0.25">
      <c r="A129" s="9" t="s">
        <v>148</v>
      </c>
      <c r="B129" s="138" t="s">
        <v>111</v>
      </c>
      <c r="C129" s="150" t="s">
        <v>168</v>
      </c>
      <c r="D129" s="153"/>
      <c r="E129" s="140">
        <f>E130</f>
        <v>150</v>
      </c>
      <c r="F129" s="140">
        <f t="shared" ref="F129:G131" si="18">F130</f>
        <v>156</v>
      </c>
      <c r="G129" s="140">
        <f t="shared" si="18"/>
        <v>162.19999999999999</v>
      </c>
    </row>
    <row r="130" spans="1:7" x14ac:dyDescent="0.25">
      <c r="A130" s="48" t="s">
        <v>149</v>
      </c>
      <c r="B130" s="91" t="s">
        <v>111</v>
      </c>
      <c r="C130" s="105" t="s">
        <v>195</v>
      </c>
      <c r="D130" s="139"/>
      <c r="E130" s="142">
        <f>E131</f>
        <v>150</v>
      </c>
      <c r="F130" s="142">
        <f t="shared" si="18"/>
        <v>156</v>
      </c>
      <c r="G130" s="142">
        <f t="shared" si="18"/>
        <v>162.19999999999999</v>
      </c>
    </row>
    <row r="131" spans="1:7" x14ac:dyDescent="0.25">
      <c r="A131" s="57" t="s">
        <v>31</v>
      </c>
      <c r="B131" s="91" t="s">
        <v>111</v>
      </c>
      <c r="C131" s="105" t="s">
        <v>195</v>
      </c>
      <c r="D131" s="46">
        <v>200</v>
      </c>
      <c r="E131" s="47">
        <f>E132</f>
        <v>150</v>
      </c>
      <c r="F131" s="47">
        <f t="shared" si="18"/>
        <v>156</v>
      </c>
      <c r="G131" s="47">
        <f t="shared" si="18"/>
        <v>162.19999999999999</v>
      </c>
    </row>
    <row r="132" spans="1:7" ht="30.75" thickBot="1" x14ac:dyDescent="0.3">
      <c r="A132" s="197" t="s">
        <v>196</v>
      </c>
      <c r="B132" s="141" t="s">
        <v>111</v>
      </c>
      <c r="C132" s="105" t="s">
        <v>195</v>
      </c>
      <c r="D132" s="54">
        <v>240</v>
      </c>
      <c r="E132" s="55">
        <v>150</v>
      </c>
      <c r="F132" s="55">
        <v>156</v>
      </c>
      <c r="G132" s="55">
        <v>162.19999999999999</v>
      </c>
    </row>
    <row r="133" spans="1:7" ht="15.75" hidden="1" thickBot="1" x14ac:dyDescent="0.3">
      <c r="A133" s="83" t="s">
        <v>97</v>
      </c>
      <c r="B133" s="75" t="s">
        <v>99</v>
      </c>
      <c r="C133" s="31"/>
      <c r="D133" s="154"/>
      <c r="E133" s="36">
        <f>E134</f>
        <v>0</v>
      </c>
      <c r="F133" s="36">
        <f t="shared" ref="F133:G137" si="19">F134</f>
        <v>0</v>
      </c>
      <c r="G133" s="36">
        <f t="shared" si="19"/>
        <v>0</v>
      </c>
    </row>
    <row r="134" spans="1:7" ht="15.75" hidden="1" thickBot="1" x14ac:dyDescent="0.3">
      <c r="A134" s="120" t="s">
        <v>98</v>
      </c>
      <c r="B134" s="75" t="s">
        <v>100</v>
      </c>
      <c r="C134" s="31"/>
      <c r="D134" s="98"/>
      <c r="E134" s="36">
        <f>E135</f>
        <v>0</v>
      </c>
      <c r="F134" s="36">
        <f t="shared" si="19"/>
        <v>0</v>
      </c>
      <c r="G134" s="36">
        <f t="shared" si="19"/>
        <v>0</v>
      </c>
    </row>
    <row r="135" spans="1:7" ht="45" hidden="1" x14ac:dyDescent="0.25">
      <c r="A135" s="64" t="s">
        <v>106</v>
      </c>
      <c r="B135" s="99" t="s">
        <v>100</v>
      </c>
      <c r="C135" s="80" t="s">
        <v>103</v>
      </c>
      <c r="D135" s="96"/>
      <c r="E135" s="92">
        <f>E136</f>
        <v>0</v>
      </c>
      <c r="F135" s="92">
        <f t="shared" si="19"/>
        <v>0</v>
      </c>
      <c r="G135" s="92">
        <f t="shared" si="19"/>
        <v>0</v>
      </c>
    </row>
    <row r="136" spans="1:7" hidden="1" x14ac:dyDescent="0.25">
      <c r="A136" s="10" t="s">
        <v>101</v>
      </c>
      <c r="B136" s="79" t="s">
        <v>100</v>
      </c>
      <c r="C136" s="79" t="s">
        <v>104</v>
      </c>
      <c r="D136" s="46"/>
      <c r="E136" s="47">
        <f>E137</f>
        <v>0</v>
      </c>
      <c r="F136" s="47">
        <f t="shared" si="19"/>
        <v>0</v>
      </c>
      <c r="G136" s="47">
        <f t="shared" si="19"/>
        <v>0</v>
      </c>
    </row>
    <row r="137" spans="1:7" hidden="1" x14ac:dyDescent="0.25">
      <c r="A137" s="57" t="s">
        <v>50</v>
      </c>
      <c r="B137" s="79" t="s">
        <v>100</v>
      </c>
      <c r="C137" s="79" t="s">
        <v>104</v>
      </c>
      <c r="D137" s="46">
        <v>200</v>
      </c>
      <c r="E137" s="47">
        <f>E138</f>
        <v>0</v>
      </c>
      <c r="F137" s="47">
        <f t="shared" si="19"/>
        <v>0</v>
      </c>
      <c r="G137" s="47">
        <f t="shared" si="19"/>
        <v>0</v>
      </c>
    </row>
    <row r="138" spans="1:7" ht="15.75" hidden="1" thickBot="1" x14ac:dyDescent="0.3">
      <c r="A138" s="59" t="s">
        <v>46</v>
      </c>
      <c r="B138" s="123" t="s">
        <v>100</v>
      </c>
      <c r="C138" s="105" t="s">
        <v>104</v>
      </c>
      <c r="D138" s="54">
        <v>240</v>
      </c>
      <c r="E138" s="55"/>
      <c r="F138" s="55"/>
      <c r="G138" s="55"/>
    </row>
    <row r="139" spans="1:7" ht="15.75" thickBot="1" x14ac:dyDescent="0.3">
      <c r="A139" s="158" t="s">
        <v>14</v>
      </c>
      <c r="B139" s="35" t="s">
        <v>15</v>
      </c>
      <c r="C139" s="35"/>
      <c r="D139" s="35"/>
      <c r="E139" s="159">
        <f t="shared" ref="E139:G140" si="20">E140</f>
        <v>2004.6</v>
      </c>
      <c r="F139" s="159">
        <f t="shared" si="20"/>
        <v>500</v>
      </c>
      <c r="G139" s="159">
        <f t="shared" si="20"/>
        <v>0</v>
      </c>
    </row>
    <row r="140" spans="1:7" ht="15.75" thickBot="1" x14ac:dyDescent="0.3">
      <c r="A140" s="160" t="s">
        <v>81</v>
      </c>
      <c r="B140" s="75" t="s">
        <v>82</v>
      </c>
      <c r="C140" s="35"/>
      <c r="D140" s="35"/>
      <c r="E140" s="36">
        <f t="shared" si="20"/>
        <v>2004.6</v>
      </c>
      <c r="F140" s="36">
        <f t="shared" si="20"/>
        <v>500</v>
      </c>
      <c r="G140" s="36">
        <f t="shared" si="20"/>
        <v>0</v>
      </c>
    </row>
    <row r="141" spans="1:7" ht="30" x14ac:dyDescent="0.25">
      <c r="A141" s="41" t="s">
        <v>62</v>
      </c>
      <c r="B141" s="99" t="s">
        <v>82</v>
      </c>
      <c r="C141" s="42" t="s">
        <v>42</v>
      </c>
      <c r="D141" s="43"/>
      <c r="E141" s="44">
        <f>E142+E146</f>
        <v>2004.6</v>
      </c>
      <c r="F141" s="44">
        <f>F142+F146</f>
        <v>500</v>
      </c>
      <c r="G141" s="44">
        <f>G142+G146</f>
        <v>0</v>
      </c>
    </row>
    <row r="142" spans="1:7" x14ac:dyDescent="0.25">
      <c r="A142" s="10" t="s">
        <v>93</v>
      </c>
      <c r="B142" s="79" t="s">
        <v>82</v>
      </c>
      <c r="C142" s="45" t="s">
        <v>43</v>
      </c>
      <c r="D142" s="46"/>
      <c r="E142" s="47">
        <f>E143</f>
        <v>1804.6</v>
      </c>
      <c r="F142" s="47">
        <f t="shared" ref="F142:G144" si="21">F143</f>
        <v>500</v>
      </c>
      <c r="G142" s="47">
        <f t="shared" si="21"/>
        <v>0</v>
      </c>
    </row>
    <row r="143" spans="1:7" ht="30" x14ac:dyDescent="0.25">
      <c r="A143" s="10" t="s">
        <v>44</v>
      </c>
      <c r="B143" s="79" t="s">
        <v>82</v>
      </c>
      <c r="C143" s="45" t="s">
        <v>45</v>
      </c>
      <c r="D143" s="46"/>
      <c r="E143" s="47">
        <f>E144</f>
        <v>1804.6</v>
      </c>
      <c r="F143" s="47">
        <f t="shared" si="21"/>
        <v>500</v>
      </c>
      <c r="G143" s="47">
        <f t="shared" si="21"/>
        <v>0</v>
      </c>
    </row>
    <row r="144" spans="1:7" x14ac:dyDescent="0.25">
      <c r="A144" s="57" t="s">
        <v>31</v>
      </c>
      <c r="B144" s="79" t="s">
        <v>82</v>
      </c>
      <c r="C144" s="45" t="s">
        <v>45</v>
      </c>
      <c r="D144" s="46" t="s">
        <v>32</v>
      </c>
      <c r="E144" s="47">
        <f>E145</f>
        <v>1804.6</v>
      </c>
      <c r="F144" s="47">
        <f t="shared" si="21"/>
        <v>500</v>
      </c>
      <c r="G144" s="47">
        <f t="shared" si="21"/>
        <v>0</v>
      </c>
    </row>
    <row r="145" spans="1:7" ht="30" x14ac:dyDescent="0.25">
      <c r="A145" s="197" t="s">
        <v>196</v>
      </c>
      <c r="B145" s="79" t="s">
        <v>82</v>
      </c>
      <c r="C145" s="45" t="s">
        <v>45</v>
      </c>
      <c r="D145" s="46" t="s">
        <v>34</v>
      </c>
      <c r="E145" s="47">
        <v>1804.6</v>
      </c>
      <c r="F145" s="47">
        <v>500</v>
      </c>
      <c r="G145" s="47">
        <v>0</v>
      </c>
    </row>
    <row r="146" spans="1:7" x14ac:dyDescent="0.25">
      <c r="A146" s="10" t="s">
        <v>94</v>
      </c>
      <c r="B146" s="79" t="s">
        <v>82</v>
      </c>
      <c r="C146" s="45" t="s">
        <v>47</v>
      </c>
      <c r="D146" s="46"/>
      <c r="E146" s="47">
        <f>E147</f>
        <v>200</v>
      </c>
      <c r="F146" s="47">
        <f t="shared" ref="F146:G148" si="22">F147</f>
        <v>0</v>
      </c>
      <c r="G146" s="47">
        <f t="shared" si="22"/>
        <v>0</v>
      </c>
    </row>
    <row r="147" spans="1:7" ht="45" x14ac:dyDescent="0.25">
      <c r="A147" s="10" t="s">
        <v>48</v>
      </c>
      <c r="B147" s="79" t="s">
        <v>82</v>
      </c>
      <c r="C147" s="45" t="s">
        <v>49</v>
      </c>
      <c r="D147" s="46"/>
      <c r="E147" s="47">
        <f>E148</f>
        <v>200</v>
      </c>
      <c r="F147" s="47">
        <f t="shared" si="22"/>
        <v>0</v>
      </c>
      <c r="G147" s="47">
        <f t="shared" si="22"/>
        <v>0</v>
      </c>
    </row>
    <row r="148" spans="1:7" x14ac:dyDescent="0.25">
      <c r="A148" s="57" t="s">
        <v>50</v>
      </c>
      <c r="B148" s="79" t="s">
        <v>82</v>
      </c>
      <c r="C148" s="45" t="s">
        <v>49</v>
      </c>
      <c r="D148" s="46" t="s">
        <v>32</v>
      </c>
      <c r="E148" s="47">
        <f>E149</f>
        <v>200</v>
      </c>
      <c r="F148" s="47">
        <f t="shared" si="22"/>
        <v>0</v>
      </c>
      <c r="G148" s="47">
        <f t="shared" si="22"/>
        <v>0</v>
      </c>
    </row>
    <row r="149" spans="1:7" ht="30.75" thickBot="1" x14ac:dyDescent="0.3">
      <c r="A149" s="197" t="s">
        <v>196</v>
      </c>
      <c r="B149" s="123" t="s">
        <v>82</v>
      </c>
      <c r="C149" s="53" t="s">
        <v>49</v>
      </c>
      <c r="D149" s="54" t="s">
        <v>34</v>
      </c>
      <c r="E149" s="55">
        <v>200</v>
      </c>
      <c r="F149" s="55">
        <v>0</v>
      </c>
      <c r="G149" s="55">
        <v>0</v>
      </c>
    </row>
    <row r="150" spans="1:7" ht="15.75" thickBot="1" x14ac:dyDescent="0.3">
      <c r="A150" s="158" t="s">
        <v>16</v>
      </c>
      <c r="B150" s="62" t="s">
        <v>17</v>
      </c>
      <c r="C150" s="62"/>
      <c r="D150" s="62"/>
      <c r="E150" s="86">
        <f>E151</f>
        <v>420</v>
      </c>
      <c r="F150" s="86">
        <f t="shared" ref="F150:G154" si="23">F151</f>
        <v>0</v>
      </c>
      <c r="G150" s="86">
        <f t="shared" si="23"/>
        <v>0</v>
      </c>
    </row>
    <row r="151" spans="1:7" ht="15.75" thickBot="1" x14ac:dyDescent="0.3">
      <c r="A151" s="160" t="s">
        <v>83</v>
      </c>
      <c r="B151" s="38">
        <v>1102</v>
      </c>
      <c r="C151" s="38"/>
      <c r="D151" s="38"/>
      <c r="E151" s="40">
        <f>E152</f>
        <v>420</v>
      </c>
      <c r="F151" s="40">
        <f t="shared" si="23"/>
        <v>0</v>
      </c>
      <c r="G151" s="40">
        <f t="shared" si="23"/>
        <v>0</v>
      </c>
    </row>
    <row r="152" spans="1:7" ht="30" x14ac:dyDescent="0.25">
      <c r="A152" s="41" t="s">
        <v>63</v>
      </c>
      <c r="B152" s="42">
        <v>1102</v>
      </c>
      <c r="C152" s="43" t="s">
        <v>51</v>
      </c>
      <c r="D152" s="42"/>
      <c r="E152" s="101">
        <f>E153</f>
        <v>420</v>
      </c>
      <c r="F152" s="101">
        <f t="shared" si="23"/>
        <v>0</v>
      </c>
      <c r="G152" s="101">
        <f t="shared" si="23"/>
        <v>0</v>
      </c>
    </row>
    <row r="153" spans="1:7" ht="30" x14ac:dyDescent="0.25">
      <c r="A153" s="10" t="s">
        <v>52</v>
      </c>
      <c r="B153" s="45">
        <v>1102</v>
      </c>
      <c r="C153" s="46" t="s">
        <v>53</v>
      </c>
      <c r="D153" s="45"/>
      <c r="E153" s="103">
        <f>E154</f>
        <v>420</v>
      </c>
      <c r="F153" s="103">
        <f t="shared" si="23"/>
        <v>0</v>
      </c>
      <c r="G153" s="103">
        <f t="shared" si="23"/>
        <v>0</v>
      </c>
    </row>
    <row r="154" spans="1:7" x14ac:dyDescent="0.25">
      <c r="A154" s="112" t="s">
        <v>50</v>
      </c>
      <c r="B154" s="65">
        <v>1102</v>
      </c>
      <c r="C154" s="46" t="s">
        <v>53</v>
      </c>
      <c r="D154" s="45" t="s">
        <v>32</v>
      </c>
      <c r="E154" s="103">
        <f>E155</f>
        <v>420</v>
      </c>
      <c r="F154" s="103">
        <f t="shared" si="23"/>
        <v>0</v>
      </c>
      <c r="G154" s="103">
        <f t="shared" si="23"/>
        <v>0</v>
      </c>
    </row>
    <row r="155" spans="1:7" ht="30.75" thickBot="1" x14ac:dyDescent="0.3">
      <c r="A155" s="197" t="s">
        <v>196</v>
      </c>
      <c r="B155" s="45">
        <v>1102</v>
      </c>
      <c r="C155" s="61" t="s">
        <v>53</v>
      </c>
      <c r="D155" s="62" t="s">
        <v>34</v>
      </c>
      <c r="E155" s="164">
        <f>500-80</f>
        <v>420</v>
      </c>
      <c r="F155" s="164">
        <v>0</v>
      </c>
      <c r="G155" s="164">
        <v>0</v>
      </c>
    </row>
    <row r="156" spans="1:7" ht="15.75" thickBot="1" x14ac:dyDescent="0.3">
      <c r="A156" s="34" t="s">
        <v>18</v>
      </c>
      <c r="B156" s="35" t="s">
        <v>19</v>
      </c>
      <c r="C156" s="35"/>
      <c r="D156" s="35"/>
      <c r="E156" s="36">
        <f t="shared" ref="E156:G161" si="24">E157</f>
        <v>210</v>
      </c>
      <c r="F156" s="36">
        <f t="shared" si="24"/>
        <v>0</v>
      </c>
      <c r="G156" s="36">
        <f t="shared" si="24"/>
        <v>0</v>
      </c>
    </row>
    <row r="157" spans="1:7" ht="15.75" thickBot="1" x14ac:dyDescent="0.3">
      <c r="A157" s="160" t="s">
        <v>176</v>
      </c>
      <c r="B157" s="39" t="s">
        <v>20</v>
      </c>
      <c r="C157" s="39"/>
      <c r="D157" s="39"/>
      <c r="E157" s="40">
        <f t="shared" si="24"/>
        <v>210</v>
      </c>
      <c r="F157" s="40">
        <f t="shared" si="24"/>
        <v>0</v>
      </c>
      <c r="G157" s="40">
        <f t="shared" si="24"/>
        <v>0</v>
      </c>
    </row>
    <row r="158" spans="1:7" ht="45" x14ac:dyDescent="0.25">
      <c r="A158" s="41" t="s">
        <v>64</v>
      </c>
      <c r="B158" s="42" t="s">
        <v>54</v>
      </c>
      <c r="C158" s="42" t="s">
        <v>55</v>
      </c>
      <c r="D158" s="43"/>
      <c r="E158" s="44">
        <f>E159</f>
        <v>210</v>
      </c>
      <c r="F158" s="44">
        <f t="shared" si="24"/>
        <v>0</v>
      </c>
      <c r="G158" s="44">
        <f t="shared" si="24"/>
        <v>0</v>
      </c>
    </row>
    <row r="159" spans="1:7" ht="42.75" x14ac:dyDescent="0.25">
      <c r="A159" s="143" t="s">
        <v>169</v>
      </c>
      <c r="B159" s="65" t="s">
        <v>54</v>
      </c>
      <c r="C159" s="80" t="s">
        <v>175</v>
      </c>
      <c r="D159" s="96"/>
      <c r="E159" s="92">
        <f>E160</f>
        <v>210</v>
      </c>
      <c r="F159" s="92">
        <f t="shared" si="24"/>
        <v>0</v>
      </c>
      <c r="G159" s="92">
        <f t="shared" si="24"/>
        <v>0</v>
      </c>
    </row>
    <row r="160" spans="1:7" ht="30" x14ac:dyDescent="0.25">
      <c r="A160" s="10" t="s">
        <v>56</v>
      </c>
      <c r="B160" s="45" t="s">
        <v>54</v>
      </c>
      <c r="C160" s="45" t="s">
        <v>74</v>
      </c>
      <c r="D160" s="46"/>
      <c r="E160" s="47">
        <f t="shared" si="24"/>
        <v>210</v>
      </c>
      <c r="F160" s="47">
        <f t="shared" si="24"/>
        <v>0</v>
      </c>
      <c r="G160" s="47">
        <f t="shared" si="24"/>
        <v>0</v>
      </c>
    </row>
    <row r="161" spans="1:8" x14ac:dyDescent="0.25">
      <c r="A161" s="57" t="s">
        <v>50</v>
      </c>
      <c r="B161" s="45" t="s">
        <v>54</v>
      </c>
      <c r="C161" s="45" t="s">
        <v>74</v>
      </c>
      <c r="D161" s="46" t="s">
        <v>32</v>
      </c>
      <c r="E161" s="47">
        <f t="shared" si="24"/>
        <v>210</v>
      </c>
      <c r="F161" s="47">
        <f t="shared" si="24"/>
        <v>0</v>
      </c>
      <c r="G161" s="47">
        <f t="shared" si="24"/>
        <v>0</v>
      </c>
    </row>
    <row r="162" spans="1:8" ht="30.75" thickBot="1" x14ac:dyDescent="0.3">
      <c r="A162" s="197" t="s">
        <v>196</v>
      </c>
      <c r="B162" s="53" t="s">
        <v>54</v>
      </c>
      <c r="C162" s="53" t="s">
        <v>74</v>
      </c>
      <c r="D162" s="54" t="s">
        <v>34</v>
      </c>
      <c r="E162" s="55">
        <v>210</v>
      </c>
      <c r="F162" s="55">
        <v>0</v>
      </c>
      <c r="G162" s="55">
        <v>0</v>
      </c>
    </row>
    <row r="163" spans="1:8" ht="15.75" thickBot="1" x14ac:dyDescent="0.3">
      <c r="A163" s="252" t="s">
        <v>145</v>
      </c>
      <c r="B163" s="253"/>
      <c r="C163" s="253"/>
      <c r="D163" s="254"/>
      <c r="E163" s="36">
        <f>E156+E150+E139+E77+E55+E50+E29+E20+E15+E88</f>
        <v>55757.299999999996</v>
      </c>
      <c r="F163" s="36">
        <f>F156+F150+F139+F77+F55+F50+F29+F20+F15+F88</f>
        <v>54901.600000000006</v>
      </c>
      <c r="G163" s="36">
        <f>G156+G150+G139+G77+G55+G50+G29+G20+G15+G88</f>
        <v>57085.3</v>
      </c>
    </row>
    <row r="164" spans="1:8" x14ac:dyDescent="0.25">
      <c r="E164" s="11"/>
      <c r="F164" s="11"/>
    </row>
    <row r="165" spans="1:8" s="3" customFormat="1" ht="14.25" x14ac:dyDescent="0.2">
      <c r="A165" s="247"/>
      <c r="B165" s="247"/>
      <c r="C165" s="247"/>
      <c r="D165" s="247"/>
      <c r="E165" s="247"/>
      <c r="F165" s="247"/>
      <c r="G165" s="247"/>
    </row>
    <row r="166" spans="1:8" ht="15.75" x14ac:dyDescent="0.25">
      <c r="A166" s="242"/>
      <c r="B166" s="242"/>
      <c r="C166" s="201"/>
      <c r="D166" s="201"/>
      <c r="E166" s="201"/>
      <c r="F166" s="12"/>
      <c r="G166" s="11"/>
      <c r="H166" s="11"/>
    </row>
    <row r="167" spans="1:8" ht="15.75" x14ac:dyDescent="0.25">
      <c r="A167" s="202" t="s">
        <v>203</v>
      </c>
      <c r="B167" s="202"/>
      <c r="C167" s="202"/>
      <c r="D167" s="202" t="s">
        <v>197</v>
      </c>
      <c r="E167" s="202"/>
      <c r="F167" s="12"/>
      <c r="H167" s="11"/>
    </row>
    <row r="168" spans="1:8" x14ac:dyDescent="0.25">
      <c r="A168" s="3"/>
      <c r="B168" s="3"/>
      <c r="C168" s="3"/>
      <c r="D168" s="3"/>
      <c r="E168" s="3"/>
      <c r="F168" s="12"/>
    </row>
  </sheetData>
  <mergeCells count="12">
    <mergeCell ref="A166:B166"/>
    <mergeCell ref="A10:E10"/>
    <mergeCell ref="A11:G11"/>
    <mergeCell ref="A163:D163"/>
    <mergeCell ref="A165:G165"/>
    <mergeCell ref="A9:G9"/>
    <mergeCell ref="A1:G1"/>
    <mergeCell ref="A3:G3"/>
    <mergeCell ref="A4:E4"/>
    <mergeCell ref="A5:G5"/>
    <mergeCell ref="A6:G6"/>
    <mergeCell ref="A2:G2"/>
  </mergeCells>
  <phoneticPr fontId="10" type="noConversion"/>
  <pageMargins left="0.78740157480314965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9"/>
  <sheetViews>
    <sheetView tabSelected="1" topLeftCell="B61" workbookViewId="0">
      <selection activeCell="J70" sqref="J70"/>
    </sheetView>
  </sheetViews>
  <sheetFormatPr defaultRowHeight="15" x14ac:dyDescent="0.25"/>
  <cols>
    <col min="1" max="1" width="0" style="2" hidden="1" customWidth="1"/>
    <col min="2" max="2" width="60.140625" style="2" customWidth="1"/>
    <col min="3" max="3" width="19.42578125" style="2" customWidth="1"/>
    <col min="4" max="4" width="13" style="2" customWidth="1"/>
    <col min="5" max="5" width="13.85546875" style="2" customWidth="1"/>
    <col min="6" max="6" width="14.7109375" style="2" customWidth="1"/>
    <col min="7" max="7" width="12" style="2" customWidth="1"/>
    <col min="8" max="11" width="19.28515625" style="2" customWidth="1"/>
    <col min="12" max="16384" width="9.140625" style="2"/>
  </cols>
  <sheetData>
    <row r="1" spans="1:10" x14ac:dyDescent="0.25">
      <c r="A1" s="239" t="s">
        <v>208</v>
      </c>
      <c r="B1" s="239"/>
      <c r="C1" s="239"/>
      <c r="D1" s="239"/>
      <c r="E1" s="239"/>
      <c r="F1" s="239"/>
      <c r="G1" s="239"/>
    </row>
    <row r="2" spans="1:10" x14ac:dyDescent="0.25">
      <c r="A2" s="239" t="s">
        <v>211</v>
      </c>
      <c r="B2" s="239"/>
      <c r="C2" s="239"/>
      <c r="D2" s="239"/>
      <c r="E2" s="239"/>
      <c r="F2" s="239"/>
      <c r="G2" s="239"/>
    </row>
    <row r="3" spans="1:10" s="4" customFormat="1" x14ac:dyDescent="0.2">
      <c r="A3" s="239" t="s">
        <v>206</v>
      </c>
      <c r="B3" s="239"/>
      <c r="C3" s="239"/>
      <c r="D3" s="239"/>
      <c r="E3" s="239"/>
      <c r="F3" s="239"/>
      <c r="G3" s="239"/>
    </row>
    <row r="4" spans="1:10" s="4" customFormat="1" x14ac:dyDescent="0.2">
      <c r="A4" s="239" t="s">
        <v>209</v>
      </c>
      <c r="B4" s="239"/>
      <c r="C4" s="239"/>
      <c r="D4" s="239"/>
      <c r="E4" s="239"/>
      <c r="F4" s="239"/>
      <c r="G4" s="239"/>
    </row>
    <row r="5" spans="1:10" s="4" customFormat="1" x14ac:dyDescent="0.2">
      <c r="A5" s="239"/>
      <c r="B5" s="239"/>
      <c r="C5" s="239"/>
      <c r="D5" s="239"/>
      <c r="E5" s="239"/>
      <c r="F5" s="239"/>
      <c r="G5" s="239"/>
    </row>
    <row r="6" spans="1:10" ht="0.75" customHeight="1" x14ac:dyDescent="0.25"/>
    <row r="7" spans="1:10" ht="36.75" customHeight="1" x14ac:dyDescent="0.25">
      <c r="B7" s="248" t="s">
        <v>200</v>
      </c>
      <c r="C7" s="248"/>
      <c r="D7" s="248"/>
      <c r="E7" s="248"/>
      <c r="F7" s="248"/>
      <c r="G7" s="248"/>
    </row>
    <row r="8" spans="1:10" x14ac:dyDescent="0.25">
      <c r="A8" s="255" t="s">
        <v>146</v>
      </c>
      <c r="B8" s="239"/>
      <c r="C8" s="239"/>
      <c r="D8" s="239"/>
      <c r="E8" s="239"/>
      <c r="F8" s="239"/>
      <c r="G8" s="239"/>
    </row>
    <row r="9" spans="1:10" ht="33" customHeight="1" x14ac:dyDescent="0.25">
      <c r="A9" s="169"/>
      <c r="B9" s="17" t="s">
        <v>1</v>
      </c>
      <c r="C9" s="170" t="s">
        <v>66</v>
      </c>
      <c r="D9" s="171" t="s">
        <v>105</v>
      </c>
      <c r="E9" s="19" t="s">
        <v>184</v>
      </c>
      <c r="F9" s="19" t="s">
        <v>185</v>
      </c>
      <c r="G9" s="19" t="s">
        <v>199</v>
      </c>
    </row>
    <row r="10" spans="1:10" ht="58.5" hidden="1" customHeight="1" x14ac:dyDescent="0.25">
      <c r="A10" s="172"/>
      <c r="B10" s="13" t="s">
        <v>106</v>
      </c>
      <c r="C10" s="173" t="s">
        <v>130</v>
      </c>
      <c r="D10" s="174"/>
      <c r="E10" s="8">
        <f t="shared" ref="E10:G11" si="0">E11</f>
        <v>0</v>
      </c>
      <c r="F10" s="8">
        <f t="shared" si="0"/>
        <v>0</v>
      </c>
      <c r="G10" s="8">
        <f t="shared" si="0"/>
        <v>0</v>
      </c>
    </row>
    <row r="11" spans="1:10" ht="33.75" hidden="1" customHeight="1" x14ac:dyDescent="0.25">
      <c r="A11" s="172"/>
      <c r="B11" s="15" t="s">
        <v>101</v>
      </c>
      <c r="C11" s="16" t="s">
        <v>104</v>
      </c>
      <c r="D11" s="175"/>
      <c r="E11" s="7">
        <f t="shared" si="0"/>
        <v>0</v>
      </c>
      <c r="F11" s="7">
        <f t="shared" si="0"/>
        <v>0</v>
      </c>
      <c r="G11" s="7">
        <f t="shared" si="0"/>
        <v>0</v>
      </c>
    </row>
    <row r="12" spans="1:10" ht="33.75" hidden="1" customHeight="1" x14ac:dyDescent="0.25">
      <c r="A12" s="172"/>
      <c r="B12" s="15" t="s">
        <v>46</v>
      </c>
      <c r="C12" s="16" t="s">
        <v>104</v>
      </c>
      <c r="D12" s="175">
        <v>240</v>
      </c>
      <c r="E12" s="7"/>
      <c r="F12" s="176"/>
      <c r="G12" s="176"/>
    </row>
    <row r="13" spans="1:10" s="3" customFormat="1" ht="18.75" customHeight="1" x14ac:dyDescent="0.2">
      <c r="A13" s="177"/>
      <c r="B13" s="256" t="s">
        <v>186</v>
      </c>
      <c r="C13" s="256"/>
      <c r="D13" s="256"/>
      <c r="E13" s="8">
        <f>E14+E35+E38+E41+E44+E51+E54+E57</f>
        <v>40836.199999999997</v>
      </c>
      <c r="F13" s="8">
        <f t="shared" ref="F13:G13" si="1">F14+F35+F38+F41+F44+F51+F54+F57</f>
        <v>39914.700000000004</v>
      </c>
      <c r="G13" s="8">
        <f t="shared" si="1"/>
        <v>40991.499999999993</v>
      </c>
    </row>
    <row r="14" spans="1:10" ht="60.75" customHeight="1" x14ac:dyDescent="0.25">
      <c r="A14" s="172"/>
      <c r="B14" s="13" t="s">
        <v>187</v>
      </c>
      <c r="C14" s="14" t="s">
        <v>113</v>
      </c>
      <c r="D14" s="174"/>
      <c r="E14" s="8">
        <f>E15+E16+E17+E19+E21+E23+E25+E27+E29+E31+E33</f>
        <v>37883.599999999999</v>
      </c>
      <c r="F14" s="8">
        <f>F15+F16+F17+F19+F21+F23+F25+F27+F29+F31+F33</f>
        <v>39414.700000000004</v>
      </c>
      <c r="G14" s="8">
        <f>G15+G16+G17+G19+G21+G23+G25+G27+G29+G31+G33</f>
        <v>40991.499999999993</v>
      </c>
      <c r="H14" s="18"/>
      <c r="I14" s="18"/>
      <c r="J14" s="18"/>
    </row>
    <row r="15" spans="1:10" ht="33.75" customHeight="1" x14ac:dyDescent="0.25">
      <c r="A15" s="172"/>
      <c r="B15" s="15" t="s">
        <v>79</v>
      </c>
      <c r="C15" s="16" t="s">
        <v>189</v>
      </c>
      <c r="D15" s="175">
        <v>120</v>
      </c>
      <c r="E15" s="178">
        <v>3133.5</v>
      </c>
      <c r="F15" s="7">
        <v>3259.2</v>
      </c>
      <c r="G15" s="7">
        <v>3389.8</v>
      </c>
    </row>
    <row r="16" spans="1:10" ht="27.75" customHeight="1" x14ac:dyDescent="0.25">
      <c r="A16" s="172"/>
      <c r="B16" s="15" t="s">
        <v>196</v>
      </c>
      <c r="C16" s="16" t="s">
        <v>189</v>
      </c>
      <c r="D16" s="175">
        <v>240</v>
      </c>
      <c r="E16" s="7">
        <v>595.5</v>
      </c>
      <c r="F16" s="7">
        <v>619.29999999999995</v>
      </c>
      <c r="G16" s="7">
        <v>644</v>
      </c>
    </row>
    <row r="17" spans="1:7" ht="19.5" customHeight="1" x14ac:dyDescent="0.25">
      <c r="A17" s="172"/>
      <c r="B17" s="13" t="s">
        <v>124</v>
      </c>
      <c r="C17" s="14" t="s">
        <v>190</v>
      </c>
      <c r="D17" s="174"/>
      <c r="E17" s="8">
        <f>E18</f>
        <v>18500</v>
      </c>
      <c r="F17" s="8">
        <f>F18</f>
        <v>19240</v>
      </c>
      <c r="G17" s="8">
        <f>G18</f>
        <v>20009.599999999999</v>
      </c>
    </row>
    <row r="18" spans="1:7" ht="30.75" customHeight="1" x14ac:dyDescent="0.25">
      <c r="A18" s="172"/>
      <c r="B18" s="15" t="s">
        <v>196</v>
      </c>
      <c r="C18" s="16" t="s">
        <v>190</v>
      </c>
      <c r="D18" s="175">
        <v>240</v>
      </c>
      <c r="E18" s="178">
        <v>18500</v>
      </c>
      <c r="F18" s="7">
        <v>19240</v>
      </c>
      <c r="G18" s="7">
        <v>20009.599999999999</v>
      </c>
    </row>
    <row r="19" spans="1:7" ht="46.5" customHeight="1" x14ac:dyDescent="0.25">
      <c r="A19" s="172"/>
      <c r="B19" s="13" t="s">
        <v>125</v>
      </c>
      <c r="C19" s="14" t="s">
        <v>191</v>
      </c>
      <c r="D19" s="174"/>
      <c r="E19" s="179">
        <f>E20</f>
        <v>4000</v>
      </c>
      <c r="F19" s="8">
        <f>F20</f>
        <v>4160</v>
      </c>
      <c r="G19" s="8">
        <f>G20</f>
        <v>4326.3999999999996</v>
      </c>
    </row>
    <row r="20" spans="1:7" ht="30" customHeight="1" x14ac:dyDescent="0.25">
      <c r="A20" s="172"/>
      <c r="B20" s="15" t="s">
        <v>196</v>
      </c>
      <c r="C20" s="16" t="s">
        <v>191</v>
      </c>
      <c r="D20" s="175">
        <v>240</v>
      </c>
      <c r="E20" s="180">
        <v>4000</v>
      </c>
      <c r="F20" s="180">
        <v>4160</v>
      </c>
      <c r="G20" s="178">
        <v>4326.3999999999996</v>
      </c>
    </row>
    <row r="21" spans="1:7" ht="33.75" customHeight="1" x14ac:dyDescent="0.25">
      <c r="A21" s="172"/>
      <c r="B21" s="13" t="s">
        <v>126</v>
      </c>
      <c r="C21" s="14" t="s">
        <v>192</v>
      </c>
      <c r="D21" s="174"/>
      <c r="E21" s="179">
        <f>E22</f>
        <v>8000</v>
      </c>
      <c r="F21" s="8">
        <f>F22</f>
        <v>8320</v>
      </c>
      <c r="G21" s="8">
        <f>G22</f>
        <v>8652.7999999999993</v>
      </c>
    </row>
    <row r="22" spans="1:7" ht="28.5" customHeight="1" x14ac:dyDescent="0.25">
      <c r="A22" s="172"/>
      <c r="B22" s="15" t="s">
        <v>196</v>
      </c>
      <c r="C22" s="16" t="s">
        <v>192</v>
      </c>
      <c r="D22" s="175">
        <v>240</v>
      </c>
      <c r="E22" s="180">
        <v>8000</v>
      </c>
      <c r="F22" s="180">
        <v>8320</v>
      </c>
      <c r="G22" s="178">
        <v>8652.7999999999993</v>
      </c>
    </row>
    <row r="23" spans="1:7" ht="44.25" customHeight="1" x14ac:dyDescent="0.25">
      <c r="A23" s="172"/>
      <c r="B23" s="13" t="s">
        <v>129</v>
      </c>
      <c r="C23" s="14" t="s">
        <v>193</v>
      </c>
      <c r="D23" s="174"/>
      <c r="E23" s="179">
        <f>E24</f>
        <v>1904.6</v>
      </c>
      <c r="F23" s="8">
        <f>F24</f>
        <v>1985.8</v>
      </c>
      <c r="G23" s="8">
        <f>G24</f>
        <v>2065.3000000000002</v>
      </c>
    </row>
    <row r="24" spans="1:7" ht="30" customHeight="1" x14ac:dyDescent="0.25">
      <c r="A24" s="172"/>
      <c r="B24" s="15" t="s">
        <v>196</v>
      </c>
      <c r="C24" s="16" t="s">
        <v>193</v>
      </c>
      <c r="D24" s="175">
        <v>240</v>
      </c>
      <c r="E24" s="180">
        <v>1904.6</v>
      </c>
      <c r="F24" s="180">
        <v>1985.8</v>
      </c>
      <c r="G24" s="178">
        <v>2065.3000000000002</v>
      </c>
    </row>
    <row r="25" spans="1:7" ht="33.75" hidden="1" customHeight="1" x14ac:dyDescent="0.25">
      <c r="A25" s="172"/>
      <c r="B25" s="13" t="s">
        <v>127</v>
      </c>
      <c r="C25" s="14" t="s">
        <v>170</v>
      </c>
      <c r="D25" s="174"/>
      <c r="E25" s="8">
        <f>E26</f>
        <v>0</v>
      </c>
      <c r="F25" s="181">
        <f>F26</f>
        <v>0</v>
      </c>
      <c r="G25" s="181">
        <f>G26</f>
        <v>0</v>
      </c>
    </row>
    <row r="26" spans="1:7" ht="33.75" hidden="1" customHeight="1" x14ac:dyDescent="0.25">
      <c r="A26" s="172"/>
      <c r="B26" s="15" t="s">
        <v>33</v>
      </c>
      <c r="C26" s="16" t="s">
        <v>170</v>
      </c>
      <c r="D26" s="175">
        <v>240</v>
      </c>
      <c r="E26" s="7"/>
      <c r="F26" s="7"/>
      <c r="G26" s="7"/>
    </row>
    <row r="27" spans="1:7" ht="33.75" hidden="1" customHeight="1" x14ac:dyDescent="0.25">
      <c r="A27" s="172"/>
      <c r="B27" s="13" t="s">
        <v>131</v>
      </c>
      <c r="C27" s="14" t="s">
        <v>171</v>
      </c>
      <c r="D27" s="174"/>
      <c r="E27" s="8">
        <f>E28</f>
        <v>0</v>
      </c>
      <c r="F27" s="8">
        <f>F28</f>
        <v>0</v>
      </c>
      <c r="G27" s="8">
        <f>G28</f>
        <v>0</v>
      </c>
    </row>
    <row r="28" spans="1:7" ht="33.75" hidden="1" customHeight="1" x14ac:dyDescent="0.25">
      <c r="A28" s="172"/>
      <c r="B28" s="15" t="s">
        <v>33</v>
      </c>
      <c r="C28" s="16" t="s">
        <v>171</v>
      </c>
      <c r="D28" s="175">
        <v>240</v>
      </c>
      <c r="E28" s="7"/>
      <c r="F28" s="7"/>
      <c r="G28" s="7"/>
    </row>
    <row r="29" spans="1:7" ht="33.75" customHeight="1" x14ac:dyDescent="0.25">
      <c r="A29" s="172"/>
      <c r="B29" s="13" t="s">
        <v>128</v>
      </c>
      <c r="C29" s="14" t="s">
        <v>194</v>
      </c>
      <c r="D29" s="174"/>
      <c r="E29" s="8">
        <f>E30</f>
        <v>1600</v>
      </c>
      <c r="F29" s="8">
        <f>F30</f>
        <v>1674.4</v>
      </c>
      <c r="G29" s="8">
        <f>G30</f>
        <v>1741.4</v>
      </c>
    </row>
    <row r="30" spans="1:7" ht="27.75" customHeight="1" x14ac:dyDescent="0.25">
      <c r="A30" s="172"/>
      <c r="B30" s="15" t="s">
        <v>33</v>
      </c>
      <c r="C30" s="16" t="s">
        <v>194</v>
      </c>
      <c r="D30" s="175">
        <v>240</v>
      </c>
      <c r="E30" s="178">
        <v>1600</v>
      </c>
      <c r="F30" s="178">
        <v>1674.4</v>
      </c>
      <c r="G30" s="178">
        <v>1741.4</v>
      </c>
    </row>
    <row r="31" spans="1:7" ht="33.75" hidden="1" customHeight="1" x14ac:dyDescent="0.25">
      <c r="A31" s="172"/>
      <c r="B31" s="13" t="s">
        <v>132</v>
      </c>
      <c r="C31" s="14" t="s">
        <v>172</v>
      </c>
      <c r="D31" s="174"/>
      <c r="E31" s="8">
        <f>E32</f>
        <v>0</v>
      </c>
      <c r="F31" s="8">
        <f>F32</f>
        <v>0</v>
      </c>
      <c r="G31" s="8">
        <f>G32</f>
        <v>0</v>
      </c>
    </row>
    <row r="32" spans="1:7" ht="33.75" hidden="1" customHeight="1" x14ac:dyDescent="0.25">
      <c r="A32" s="172"/>
      <c r="B32" s="15" t="s">
        <v>33</v>
      </c>
      <c r="C32" s="16" t="s">
        <v>172</v>
      </c>
      <c r="D32" s="175">
        <v>240</v>
      </c>
      <c r="E32" s="7"/>
      <c r="F32" s="7"/>
      <c r="G32" s="7"/>
    </row>
    <row r="33" spans="1:7" ht="33" customHeight="1" x14ac:dyDescent="0.25">
      <c r="A33" s="172"/>
      <c r="B33" s="13" t="s">
        <v>148</v>
      </c>
      <c r="C33" s="14" t="s">
        <v>195</v>
      </c>
      <c r="D33" s="174"/>
      <c r="E33" s="8">
        <f>E34</f>
        <v>150</v>
      </c>
      <c r="F33" s="8">
        <f>F34</f>
        <v>156</v>
      </c>
      <c r="G33" s="8">
        <f>G34</f>
        <v>162.19999999999999</v>
      </c>
    </row>
    <row r="34" spans="1:7" ht="29.25" customHeight="1" x14ac:dyDescent="0.25">
      <c r="A34" s="172"/>
      <c r="B34" s="15" t="s">
        <v>196</v>
      </c>
      <c r="C34" s="16" t="s">
        <v>195</v>
      </c>
      <c r="D34" s="175">
        <v>240</v>
      </c>
      <c r="E34" s="7">
        <v>150</v>
      </c>
      <c r="F34" s="7">
        <v>156</v>
      </c>
      <c r="G34" s="7">
        <v>162.19999999999999</v>
      </c>
    </row>
    <row r="35" spans="1:7" ht="85.5" customHeight="1" x14ac:dyDescent="0.25">
      <c r="A35" s="172"/>
      <c r="B35" s="13" t="s">
        <v>142</v>
      </c>
      <c r="C35" s="14" t="s">
        <v>143</v>
      </c>
      <c r="D35" s="175"/>
      <c r="E35" s="8">
        <f t="shared" ref="E35:G36" si="2">E36</f>
        <v>30</v>
      </c>
      <c r="F35" s="8">
        <f t="shared" si="2"/>
        <v>0</v>
      </c>
      <c r="G35" s="8">
        <f t="shared" si="2"/>
        <v>0</v>
      </c>
    </row>
    <row r="36" spans="1:7" ht="57.75" customHeight="1" x14ac:dyDescent="0.25">
      <c r="A36" s="172"/>
      <c r="B36" s="15" t="s">
        <v>147</v>
      </c>
      <c r="C36" s="16" t="s">
        <v>144</v>
      </c>
      <c r="D36" s="175"/>
      <c r="E36" s="7">
        <f t="shared" si="2"/>
        <v>30</v>
      </c>
      <c r="F36" s="7">
        <f t="shared" si="2"/>
        <v>0</v>
      </c>
      <c r="G36" s="7">
        <f t="shared" si="2"/>
        <v>0</v>
      </c>
    </row>
    <row r="37" spans="1:7" ht="27.75" customHeight="1" x14ac:dyDescent="0.25">
      <c r="A37" s="172"/>
      <c r="B37" s="15" t="s">
        <v>196</v>
      </c>
      <c r="C37" s="16" t="s">
        <v>144</v>
      </c>
      <c r="D37" s="175">
        <v>240</v>
      </c>
      <c r="E37" s="7">
        <v>30</v>
      </c>
      <c r="F37" s="7">
        <v>0</v>
      </c>
      <c r="G37" s="7">
        <v>0</v>
      </c>
    </row>
    <row r="38" spans="1:7" ht="60" customHeight="1" x14ac:dyDescent="0.25">
      <c r="A38" s="172"/>
      <c r="B38" s="13" t="s">
        <v>138</v>
      </c>
      <c r="C38" s="16" t="s">
        <v>140</v>
      </c>
      <c r="D38" s="175"/>
      <c r="E38" s="8">
        <f t="shared" ref="E38:G39" si="3">E39</f>
        <v>30</v>
      </c>
      <c r="F38" s="8">
        <f t="shared" si="3"/>
        <v>0</v>
      </c>
      <c r="G38" s="8">
        <f t="shared" si="3"/>
        <v>0</v>
      </c>
    </row>
    <row r="39" spans="1:7" ht="40.5" customHeight="1" x14ac:dyDescent="0.25">
      <c r="A39" s="172"/>
      <c r="B39" s="15" t="s">
        <v>139</v>
      </c>
      <c r="C39" s="16" t="s">
        <v>141</v>
      </c>
      <c r="D39" s="175"/>
      <c r="E39" s="7">
        <f t="shared" si="3"/>
        <v>30</v>
      </c>
      <c r="F39" s="7">
        <f t="shared" si="3"/>
        <v>0</v>
      </c>
      <c r="G39" s="7">
        <f t="shared" si="3"/>
        <v>0</v>
      </c>
    </row>
    <row r="40" spans="1:7" ht="27.75" customHeight="1" x14ac:dyDescent="0.25">
      <c r="A40" s="172"/>
      <c r="B40" s="15" t="s">
        <v>196</v>
      </c>
      <c r="C40" s="16" t="s">
        <v>141</v>
      </c>
      <c r="D40" s="175">
        <v>240</v>
      </c>
      <c r="E40" s="7">
        <v>30</v>
      </c>
      <c r="F40" s="7">
        <v>0</v>
      </c>
      <c r="G40" s="7">
        <v>0</v>
      </c>
    </row>
    <row r="41" spans="1:7" ht="57.75" customHeight="1" x14ac:dyDescent="0.25">
      <c r="A41" s="172"/>
      <c r="B41" s="13" t="s">
        <v>174</v>
      </c>
      <c r="C41" s="173" t="s">
        <v>55</v>
      </c>
      <c r="D41" s="174"/>
      <c r="E41" s="8">
        <f t="shared" ref="E41:G42" si="4">E42</f>
        <v>210</v>
      </c>
      <c r="F41" s="8">
        <f t="shared" si="4"/>
        <v>0</v>
      </c>
      <c r="G41" s="8">
        <f t="shared" si="4"/>
        <v>0</v>
      </c>
    </row>
    <row r="42" spans="1:7" ht="45" customHeight="1" x14ac:dyDescent="0.25">
      <c r="A42" s="172"/>
      <c r="B42" s="15" t="s">
        <v>56</v>
      </c>
      <c r="C42" s="175" t="s">
        <v>74</v>
      </c>
      <c r="D42" s="175"/>
      <c r="E42" s="7">
        <f t="shared" si="4"/>
        <v>210</v>
      </c>
      <c r="F42" s="7">
        <f t="shared" si="4"/>
        <v>0</v>
      </c>
      <c r="G42" s="7">
        <f t="shared" si="4"/>
        <v>0</v>
      </c>
    </row>
    <row r="43" spans="1:7" ht="29.25" customHeight="1" x14ac:dyDescent="0.25">
      <c r="A43" s="172"/>
      <c r="B43" s="15" t="s">
        <v>196</v>
      </c>
      <c r="C43" s="175" t="s">
        <v>74</v>
      </c>
      <c r="D43" s="175">
        <v>240</v>
      </c>
      <c r="E43" s="7">
        <v>210</v>
      </c>
      <c r="F43" s="7">
        <v>0</v>
      </c>
      <c r="G43" s="7">
        <v>0</v>
      </c>
    </row>
    <row r="44" spans="1:7" ht="51" customHeight="1" x14ac:dyDescent="0.25">
      <c r="A44" s="172"/>
      <c r="B44" s="6" t="s">
        <v>62</v>
      </c>
      <c r="C44" s="174">
        <v>1100000000</v>
      </c>
      <c r="D44" s="174"/>
      <c r="E44" s="8">
        <f>E47+E50</f>
        <v>2004.6</v>
      </c>
      <c r="F44" s="8">
        <f>F47+F50</f>
        <v>500</v>
      </c>
      <c r="G44" s="8">
        <f>G47+G50</f>
        <v>0</v>
      </c>
    </row>
    <row r="45" spans="1:7" ht="18" customHeight="1" x14ac:dyDescent="0.25">
      <c r="A45" s="172"/>
      <c r="B45" s="13" t="s">
        <v>93</v>
      </c>
      <c r="C45" s="174">
        <v>1110000000</v>
      </c>
      <c r="D45" s="174"/>
      <c r="E45" s="8">
        <f t="shared" ref="E45:G46" si="5">E46</f>
        <v>1804.6</v>
      </c>
      <c r="F45" s="8">
        <f t="shared" si="5"/>
        <v>500</v>
      </c>
      <c r="G45" s="8">
        <f t="shared" si="5"/>
        <v>0</v>
      </c>
    </row>
    <row r="46" spans="1:7" ht="51" customHeight="1" x14ac:dyDescent="0.25">
      <c r="A46" s="172"/>
      <c r="B46" s="15" t="s">
        <v>44</v>
      </c>
      <c r="C46" s="17" t="s">
        <v>45</v>
      </c>
      <c r="D46" s="175"/>
      <c r="E46" s="7">
        <f t="shared" si="5"/>
        <v>1804.6</v>
      </c>
      <c r="F46" s="7">
        <f t="shared" si="5"/>
        <v>500</v>
      </c>
      <c r="G46" s="7">
        <f t="shared" si="5"/>
        <v>0</v>
      </c>
    </row>
    <row r="47" spans="1:7" ht="35.25" customHeight="1" x14ac:dyDescent="0.25">
      <c r="A47" s="172"/>
      <c r="B47" s="15" t="s">
        <v>46</v>
      </c>
      <c r="C47" s="17" t="s">
        <v>45</v>
      </c>
      <c r="D47" s="175">
        <v>240</v>
      </c>
      <c r="E47" s="7">
        <v>1804.6</v>
      </c>
      <c r="F47" s="7">
        <v>500</v>
      </c>
      <c r="G47" s="7">
        <v>0</v>
      </c>
    </row>
    <row r="48" spans="1:7" ht="20.25" customHeight="1" x14ac:dyDescent="0.25">
      <c r="A48" s="172"/>
      <c r="B48" s="13" t="s">
        <v>94</v>
      </c>
      <c r="C48" s="5" t="s">
        <v>47</v>
      </c>
      <c r="D48" s="174"/>
      <c r="E48" s="8">
        <f t="shared" ref="E48:G49" si="6">E49</f>
        <v>200</v>
      </c>
      <c r="F48" s="8">
        <f t="shared" si="6"/>
        <v>0</v>
      </c>
      <c r="G48" s="8">
        <f t="shared" si="6"/>
        <v>0</v>
      </c>
    </row>
    <row r="49" spans="1:8" ht="51" customHeight="1" x14ac:dyDescent="0.25">
      <c r="A49" s="172"/>
      <c r="B49" s="15" t="s">
        <v>48</v>
      </c>
      <c r="C49" s="17" t="s">
        <v>49</v>
      </c>
      <c r="D49" s="175"/>
      <c r="E49" s="7">
        <f t="shared" si="6"/>
        <v>200</v>
      </c>
      <c r="F49" s="7">
        <f t="shared" si="6"/>
        <v>0</v>
      </c>
      <c r="G49" s="7">
        <f t="shared" si="6"/>
        <v>0</v>
      </c>
    </row>
    <row r="50" spans="1:8" ht="36" customHeight="1" x14ac:dyDescent="0.25">
      <c r="A50" s="172"/>
      <c r="B50" s="15" t="s">
        <v>196</v>
      </c>
      <c r="C50" s="17" t="s">
        <v>49</v>
      </c>
      <c r="D50" s="175">
        <v>240</v>
      </c>
      <c r="E50" s="7">
        <v>200</v>
      </c>
      <c r="F50" s="7">
        <v>0</v>
      </c>
      <c r="G50" s="7">
        <v>0</v>
      </c>
    </row>
    <row r="51" spans="1:8" ht="93.75" customHeight="1" x14ac:dyDescent="0.25">
      <c r="A51" s="172"/>
      <c r="B51" s="13" t="s">
        <v>173</v>
      </c>
      <c r="C51" s="174">
        <v>1200000000</v>
      </c>
      <c r="D51" s="174"/>
      <c r="E51" s="8">
        <f t="shared" ref="E51:G52" si="7">E52</f>
        <v>30</v>
      </c>
      <c r="F51" s="8">
        <f t="shared" si="7"/>
        <v>0</v>
      </c>
      <c r="G51" s="8">
        <f t="shared" si="7"/>
        <v>0</v>
      </c>
    </row>
    <row r="52" spans="1:8" ht="62.25" customHeight="1" x14ac:dyDescent="0.25">
      <c r="A52" s="172"/>
      <c r="B52" s="15" t="s">
        <v>102</v>
      </c>
      <c r="C52" s="17" t="s">
        <v>75</v>
      </c>
      <c r="D52" s="175"/>
      <c r="E52" s="7">
        <f t="shared" si="7"/>
        <v>30</v>
      </c>
      <c r="F52" s="7">
        <f t="shared" si="7"/>
        <v>0</v>
      </c>
      <c r="G52" s="7">
        <f t="shared" si="7"/>
        <v>0</v>
      </c>
    </row>
    <row r="53" spans="1:8" ht="30.75" customHeight="1" x14ac:dyDescent="0.25">
      <c r="A53" s="172"/>
      <c r="B53" s="15" t="s">
        <v>196</v>
      </c>
      <c r="C53" s="17" t="s">
        <v>75</v>
      </c>
      <c r="D53" s="175">
        <v>240</v>
      </c>
      <c r="E53" s="7">
        <v>30</v>
      </c>
      <c r="F53" s="7">
        <v>0</v>
      </c>
      <c r="G53" s="7">
        <v>0</v>
      </c>
    </row>
    <row r="54" spans="1:8" ht="49.5" customHeight="1" x14ac:dyDescent="0.25">
      <c r="A54" s="172"/>
      <c r="B54" s="6" t="s">
        <v>177</v>
      </c>
      <c r="C54" s="5">
        <v>1300000000</v>
      </c>
      <c r="D54" s="5"/>
      <c r="E54" s="8">
        <f t="shared" ref="E54:G55" si="8">E55</f>
        <v>420</v>
      </c>
      <c r="F54" s="8">
        <f t="shared" si="8"/>
        <v>0</v>
      </c>
      <c r="G54" s="8">
        <f t="shared" si="8"/>
        <v>0</v>
      </c>
    </row>
    <row r="55" spans="1:8" ht="51" customHeight="1" x14ac:dyDescent="0.25">
      <c r="A55" s="172"/>
      <c r="B55" s="15" t="s">
        <v>52</v>
      </c>
      <c r="C55" s="17" t="s">
        <v>53</v>
      </c>
      <c r="D55" s="17"/>
      <c r="E55" s="7">
        <f t="shared" si="8"/>
        <v>420</v>
      </c>
      <c r="F55" s="7">
        <f t="shared" si="8"/>
        <v>0</v>
      </c>
      <c r="G55" s="7">
        <f t="shared" si="8"/>
        <v>0</v>
      </c>
    </row>
    <row r="56" spans="1:8" ht="41.25" customHeight="1" x14ac:dyDescent="0.25">
      <c r="A56" s="172"/>
      <c r="B56" s="15" t="s">
        <v>196</v>
      </c>
      <c r="C56" s="17" t="s">
        <v>53</v>
      </c>
      <c r="D56" s="17">
        <v>240</v>
      </c>
      <c r="E56" s="7">
        <v>420</v>
      </c>
      <c r="F56" s="7">
        <v>0</v>
      </c>
      <c r="G56" s="7">
        <v>0</v>
      </c>
    </row>
    <row r="57" spans="1:8" ht="41.25" customHeight="1" x14ac:dyDescent="0.25">
      <c r="A57" s="172"/>
      <c r="B57" s="13" t="s">
        <v>178</v>
      </c>
      <c r="C57" s="14" t="s">
        <v>179</v>
      </c>
      <c r="D57" s="5"/>
      <c r="E57" s="8">
        <f>E58</f>
        <v>228</v>
      </c>
      <c r="F57" s="8">
        <f>F58</f>
        <v>0</v>
      </c>
      <c r="G57" s="8">
        <f>G58</f>
        <v>0</v>
      </c>
    </row>
    <row r="58" spans="1:8" ht="41.25" customHeight="1" x14ac:dyDescent="0.25">
      <c r="A58" s="172"/>
      <c r="B58" s="15" t="s">
        <v>180</v>
      </c>
      <c r="C58" s="16" t="s">
        <v>181</v>
      </c>
      <c r="D58" s="17"/>
      <c r="E58" s="7">
        <f>E59+E60</f>
        <v>228</v>
      </c>
      <c r="F58" s="7">
        <f t="shared" ref="F58:G58" si="9">F59</f>
        <v>0</v>
      </c>
      <c r="G58" s="7">
        <f t="shared" si="9"/>
        <v>0</v>
      </c>
    </row>
    <row r="59" spans="1:8" ht="41.25" customHeight="1" x14ac:dyDescent="0.25">
      <c r="A59" s="172"/>
      <c r="B59" s="15" t="s">
        <v>196</v>
      </c>
      <c r="C59" s="16" t="s">
        <v>181</v>
      </c>
      <c r="D59" s="17">
        <v>240</v>
      </c>
      <c r="E59" s="7">
        <v>228</v>
      </c>
      <c r="F59" s="7">
        <v>0</v>
      </c>
      <c r="G59" s="7">
        <v>0</v>
      </c>
    </row>
    <row r="60" spans="1:8" ht="41.25" hidden="1" customHeight="1" x14ac:dyDescent="0.25">
      <c r="A60" s="172"/>
      <c r="B60" s="182" t="s">
        <v>84</v>
      </c>
      <c r="C60" s="16" t="s">
        <v>181</v>
      </c>
      <c r="D60" s="17">
        <v>850</v>
      </c>
      <c r="E60" s="7"/>
      <c r="F60" s="7">
        <v>0</v>
      </c>
      <c r="G60" s="7">
        <v>0</v>
      </c>
    </row>
    <row r="61" spans="1:8" ht="41.25" customHeight="1" x14ac:dyDescent="0.25">
      <c r="A61" s="172"/>
      <c r="B61" s="257" t="s">
        <v>77</v>
      </c>
      <c r="C61" s="258"/>
      <c r="D61" s="258"/>
      <c r="E61" s="183">
        <f>E62+E64+E68+E74+E80+E83+E77</f>
        <v>14921.1</v>
      </c>
      <c r="F61" s="183">
        <f t="shared" ref="F61:G61" si="10">F62+F64+F68+F74+F80+F83+F77</f>
        <v>14986.9</v>
      </c>
      <c r="G61" s="183">
        <f t="shared" si="10"/>
        <v>16093.8</v>
      </c>
      <c r="H61" s="11"/>
    </row>
    <row r="62" spans="1:8" ht="52.5" customHeight="1" x14ac:dyDescent="0.25">
      <c r="A62" s="259"/>
      <c r="B62" s="13" t="s">
        <v>78</v>
      </c>
      <c r="C62" s="5">
        <v>7100000000</v>
      </c>
      <c r="D62" s="5"/>
      <c r="E62" s="184">
        <f>E63</f>
        <v>3036.5</v>
      </c>
      <c r="F62" s="184">
        <f>F63</f>
        <v>1889.5</v>
      </c>
      <c r="G62" s="184">
        <f>G63</f>
        <v>1889.5</v>
      </c>
    </row>
    <row r="63" spans="1:8" ht="33" customHeight="1" x14ac:dyDescent="0.25">
      <c r="A63" s="259"/>
      <c r="B63" s="15" t="s">
        <v>79</v>
      </c>
      <c r="C63" s="17" t="s">
        <v>26</v>
      </c>
      <c r="D63" s="17">
        <v>120</v>
      </c>
      <c r="E63" s="235">
        <f>1889.5+1038.5+144.5-8.4-27.6</f>
        <v>3036.5</v>
      </c>
      <c r="F63" s="235">
        <v>1889.5</v>
      </c>
      <c r="G63" s="178">
        <v>1889.5</v>
      </c>
    </row>
    <row r="64" spans="1:8" ht="19.5" customHeight="1" x14ac:dyDescent="0.25">
      <c r="A64" s="259"/>
      <c r="B64" s="13" t="s">
        <v>61</v>
      </c>
      <c r="C64" s="5">
        <v>7200000000</v>
      </c>
      <c r="D64" s="5"/>
      <c r="E64" s="236">
        <f>E66+E65+E67</f>
        <v>1817.1000000000004</v>
      </c>
      <c r="F64" s="236">
        <f>F66+F65+F67</f>
        <v>2428.3000000000002</v>
      </c>
      <c r="G64" s="184">
        <f>G66+G65+G67</f>
        <v>2428.3000000000002</v>
      </c>
    </row>
    <row r="65" spans="1:7" ht="30" x14ac:dyDescent="0.25">
      <c r="A65" s="259"/>
      <c r="B65" s="15" t="s">
        <v>79</v>
      </c>
      <c r="C65" s="17" t="s">
        <v>71</v>
      </c>
      <c r="D65" s="17">
        <v>120</v>
      </c>
      <c r="E65" s="235">
        <f>2428.3-308.1-473</f>
        <v>1647.2000000000003</v>
      </c>
      <c r="F65" s="235">
        <v>2428.3000000000002</v>
      </c>
      <c r="G65" s="178">
        <v>2428.3000000000002</v>
      </c>
    </row>
    <row r="66" spans="1:7" ht="30" x14ac:dyDescent="0.25">
      <c r="A66" s="259"/>
      <c r="B66" s="15" t="s">
        <v>33</v>
      </c>
      <c r="C66" s="17" t="s">
        <v>71</v>
      </c>
      <c r="D66" s="17">
        <v>240</v>
      </c>
      <c r="E66" s="235">
        <f>243.8-74.4</f>
        <v>169.4</v>
      </c>
      <c r="F66" s="235">
        <v>0</v>
      </c>
      <c r="G66" s="178">
        <v>0</v>
      </c>
    </row>
    <row r="67" spans="1:7" ht="17.25" customHeight="1" x14ac:dyDescent="0.25">
      <c r="A67" s="259"/>
      <c r="B67" s="182" t="s">
        <v>84</v>
      </c>
      <c r="C67" s="17" t="s">
        <v>71</v>
      </c>
      <c r="D67" s="17">
        <v>850</v>
      </c>
      <c r="E67" s="235">
        <f>1.6-1.1</f>
        <v>0.5</v>
      </c>
      <c r="F67" s="235">
        <v>0</v>
      </c>
      <c r="G67" s="178">
        <v>0</v>
      </c>
    </row>
    <row r="68" spans="1:7" ht="46.5" customHeight="1" x14ac:dyDescent="0.25">
      <c r="A68" s="260"/>
      <c r="B68" s="13" t="s">
        <v>59</v>
      </c>
      <c r="C68" s="5">
        <v>7300000000</v>
      </c>
      <c r="D68" s="185"/>
      <c r="E68" s="236">
        <f>E69+E70+E71+E72+E73</f>
        <v>10062.5</v>
      </c>
      <c r="F68" s="236">
        <f>F69+F70+F71+F72</f>
        <v>9337.2000000000007</v>
      </c>
      <c r="G68" s="184">
        <f>G69+G70+G71+G72</f>
        <v>9337.2000000000007</v>
      </c>
    </row>
    <row r="69" spans="1:7" ht="30" x14ac:dyDescent="0.25">
      <c r="A69" s="260"/>
      <c r="B69" s="15" t="s">
        <v>79</v>
      </c>
      <c r="C69" s="17" t="s">
        <v>72</v>
      </c>
      <c r="D69" s="186">
        <v>120</v>
      </c>
      <c r="E69" s="235">
        <f>9337.2+80.3-565.5+27.6+8.4</f>
        <v>8888</v>
      </c>
      <c r="F69" s="235">
        <v>9337.2000000000007</v>
      </c>
      <c r="G69" s="178">
        <v>9337.2000000000007</v>
      </c>
    </row>
    <row r="70" spans="1:7" ht="27" customHeight="1" x14ac:dyDescent="0.25">
      <c r="A70" s="260"/>
      <c r="B70" s="15" t="s">
        <v>196</v>
      </c>
      <c r="C70" s="17" t="s">
        <v>72</v>
      </c>
      <c r="D70" s="17">
        <v>240</v>
      </c>
      <c r="E70" s="235">
        <f>849.3+227.8+61-70.1</f>
        <v>1068</v>
      </c>
      <c r="F70" s="237">
        <v>0</v>
      </c>
      <c r="G70" s="7">
        <v>0</v>
      </c>
    </row>
    <row r="71" spans="1:7" hidden="1" x14ac:dyDescent="0.25">
      <c r="A71" s="260"/>
      <c r="B71" s="182" t="s">
        <v>85</v>
      </c>
      <c r="C71" s="17" t="s">
        <v>72</v>
      </c>
      <c r="D71" s="186">
        <v>830</v>
      </c>
      <c r="E71" s="178"/>
      <c r="F71" s="176"/>
      <c r="G71" s="176"/>
    </row>
    <row r="72" spans="1:7" x14ac:dyDescent="0.25">
      <c r="A72" s="260"/>
      <c r="B72" s="182" t="s">
        <v>84</v>
      </c>
      <c r="C72" s="17" t="s">
        <v>72</v>
      </c>
      <c r="D72" s="186">
        <v>850</v>
      </c>
      <c r="E72" s="178">
        <f>166.4-59.9</f>
        <v>106.5</v>
      </c>
      <c r="F72" s="176">
        <v>0</v>
      </c>
      <c r="G72" s="176">
        <v>0</v>
      </c>
    </row>
    <row r="73" spans="1:7" ht="30" hidden="1" x14ac:dyDescent="0.25">
      <c r="A73" s="167"/>
      <c r="B73" s="15" t="s">
        <v>33</v>
      </c>
      <c r="C73" s="17" t="s">
        <v>188</v>
      </c>
      <c r="D73" s="17">
        <v>240</v>
      </c>
      <c r="E73" s="178"/>
      <c r="F73" s="7">
        <v>0</v>
      </c>
      <c r="G73" s="7">
        <v>0</v>
      </c>
    </row>
    <row r="74" spans="1:7" ht="17.25" customHeight="1" x14ac:dyDescent="0.25">
      <c r="B74" s="13" t="s">
        <v>96</v>
      </c>
      <c r="C74" s="185">
        <v>7500000000</v>
      </c>
      <c r="D74" s="185"/>
      <c r="E74" s="184">
        <f t="shared" ref="E74:G78" si="11">E75</f>
        <v>5</v>
      </c>
      <c r="F74" s="184">
        <f t="shared" si="11"/>
        <v>5</v>
      </c>
      <c r="G74" s="184">
        <f t="shared" si="11"/>
        <v>5</v>
      </c>
    </row>
    <row r="75" spans="1:7" x14ac:dyDescent="0.25">
      <c r="B75" s="15" t="s">
        <v>95</v>
      </c>
      <c r="C75" s="186" t="s">
        <v>73</v>
      </c>
      <c r="D75" s="186"/>
      <c r="E75" s="178">
        <f t="shared" si="11"/>
        <v>5</v>
      </c>
      <c r="F75" s="178">
        <f t="shared" si="11"/>
        <v>5</v>
      </c>
      <c r="G75" s="178">
        <f t="shared" si="11"/>
        <v>5</v>
      </c>
    </row>
    <row r="76" spans="1:7" x14ac:dyDescent="0.25">
      <c r="B76" s="187" t="s">
        <v>40</v>
      </c>
      <c r="C76" s="186" t="s">
        <v>73</v>
      </c>
      <c r="D76" s="186">
        <v>870</v>
      </c>
      <c r="E76" s="178">
        <v>5</v>
      </c>
      <c r="F76" s="178">
        <v>5</v>
      </c>
      <c r="G76" s="178">
        <v>5</v>
      </c>
    </row>
    <row r="77" spans="1:7" s="3" customFormat="1" ht="28.5" hidden="1" x14ac:dyDescent="0.2">
      <c r="B77" s="13" t="s">
        <v>158</v>
      </c>
      <c r="C77" s="5">
        <v>7600000000</v>
      </c>
      <c r="D77" s="185"/>
      <c r="E77" s="184">
        <f t="shared" si="11"/>
        <v>0</v>
      </c>
      <c r="F77" s="184">
        <f t="shared" si="11"/>
        <v>0</v>
      </c>
      <c r="G77" s="184">
        <f t="shared" si="11"/>
        <v>0</v>
      </c>
    </row>
    <row r="78" spans="1:7" ht="30" hidden="1" x14ac:dyDescent="0.25">
      <c r="B78" s="15" t="s">
        <v>159</v>
      </c>
      <c r="C78" s="17">
        <v>7600073100</v>
      </c>
      <c r="D78" s="186"/>
      <c r="E78" s="178">
        <f t="shared" si="11"/>
        <v>0</v>
      </c>
      <c r="F78" s="178">
        <f t="shared" si="11"/>
        <v>0</v>
      </c>
      <c r="G78" s="178">
        <f t="shared" si="11"/>
        <v>0</v>
      </c>
    </row>
    <row r="79" spans="1:7" hidden="1" x14ac:dyDescent="0.25">
      <c r="B79" s="59" t="s">
        <v>84</v>
      </c>
      <c r="C79" s="17">
        <v>7600073100</v>
      </c>
      <c r="D79" s="17">
        <v>850</v>
      </c>
      <c r="E79" s="178"/>
      <c r="F79" s="178">
        <v>0</v>
      </c>
      <c r="G79" s="178">
        <v>0</v>
      </c>
    </row>
    <row r="80" spans="1:7" ht="42.75" x14ac:dyDescent="0.25">
      <c r="B80" s="13" t="s">
        <v>151</v>
      </c>
      <c r="C80" s="168">
        <v>7700000000</v>
      </c>
      <c r="D80" s="168"/>
      <c r="E80" s="188">
        <v>0</v>
      </c>
      <c r="F80" s="188">
        <f>F81</f>
        <v>1326.9</v>
      </c>
      <c r="G80" s="188">
        <f>G81</f>
        <v>2433.8000000000002</v>
      </c>
    </row>
    <row r="81" spans="2:9" x14ac:dyDescent="0.25">
      <c r="B81" s="182" t="s">
        <v>152</v>
      </c>
      <c r="C81" s="17" t="s">
        <v>154</v>
      </c>
      <c r="D81" s="17"/>
      <c r="E81" s="178">
        <v>0</v>
      </c>
      <c r="F81" s="178">
        <f>F82</f>
        <v>1326.9</v>
      </c>
      <c r="G81" s="178">
        <f>G82</f>
        <v>2433.8000000000002</v>
      </c>
    </row>
    <row r="82" spans="2:9" x14ac:dyDescent="0.25">
      <c r="B82" s="182" t="s">
        <v>40</v>
      </c>
      <c r="C82" s="189" t="s">
        <v>154</v>
      </c>
      <c r="D82" s="17">
        <v>870</v>
      </c>
      <c r="E82" s="178">
        <v>0</v>
      </c>
      <c r="F82" s="178">
        <f>1407.9-81</f>
        <v>1326.9</v>
      </c>
      <c r="G82" s="178">
        <f>2513.8-80</f>
        <v>2433.8000000000002</v>
      </c>
    </row>
    <row r="83" spans="2:9" ht="78" hidden="1" customHeight="1" x14ac:dyDescent="0.25">
      <c r="B83" s="13" t="s">
        <v>155</v>
      </c>
      <c r="C83" s="5">
        <v>7800000000</v>
      </c>
      <c r="D83" s="5"/>
      <c r="E83" s="184">
        <f>E84</f>
        <v>0</v>
      </c>
      <c r="F83" s="184">
        <f>F84</f>
        <v>0</v>
      </c>
      <c r="G83" s="184">
        <f>G84</f>
        <v>0</v>
      </c>
    </row>
    <row r="84" spans="2:9" ht="30" hidden="1" x14ac:dyDescent="0.25">
      <c r="B84" s="15" t="s">
        <v>196</v>
      </c>
      <c r="C84" s="190">
        <v>7800074940</v>
      </c>
      <c r="D84" s="191">
        <v>240</v>
      </c>
      <c r="E84" s="192"/>
      <c r="F84" s="192"/>
      <c r="G84" s="192"/>
      <c r="H84" s="11"/>
    </row>
    <row r="85" spans="2:9" s="3" customFormat="1" ht="17.25" customHeight="1" x14ac:dyDescent="0.25">
      <c r="B85" s="193" t="s">
        <v>107</v>
      </c>
      <c r="C85" s="194"/>
      <c r="D85" s="193"/>
      <c r="E85" s="195">
        <f>E74+E68+E64+E62+E54+E51+E48+E45+E41+E10+E14+E38+E35+E83+E57+E77</f>
        <v>55757.3</v>
      </c>
      <c r="F85" s="195">
        <f>F74+F68+F64+F62+F54+F51+F48+F45+F41+F10+F14+F38+F35+F83+F57+F80</f>
        <v>54901.600000000006</v>
      </c>
      <c r="G85" s="195">
        <f>G74+G68+G64+G62+G54+G51+G48+G45+G41+G10+G14+G38+G35+G83+G57+G80</f>
        <v>57085.299999999996</v>
      </c>
      <c r="H85" s="11"/>
      <c r="I85" s="196"/>
    </row>
    <row r="86" spans="2:9" ht="12.75" customHeight="1" x14ac:dyDescent="0.25">
      <c r="D86" s="12"/>
      <c r="E86" s="11"/>
    </row>
    <row r="87" spans="2:9" ht="12.75" customHeight="1" x14ac:dyDescent="0.25">
      <c r="D87" s="12"/>
    </row>
    <row r="88" spans="2:9" ht="12.75" customHeight="1" x14ac:dyDescent="0.25">
      <c r="B88" s="247"/>
      <c r="C88" s="247"/>
      <c r="D88" s="247"/>
      <c r="E88" s="247"/>
      <c r="F88" s="247"/>
      <c r="G88" s="247"/>
    </row>
    <row r="89" spans="2:9" ht="12.75" customHeight="1" x14ac:dyDescent="0.25">
      <c r="B89" s="242"/>
      <c r="C89" s="242"/>
      <c r="D89" s="201"/>
      <c r="E89" s="201"/>
      <c r="F89" s="201"/>
    </row>
    <row r="90" spans="2:9" ht="12.75" customHeight="1" x14ac:dyDescent="0.25">
      <c r="B90" s="202" t="s">
        <v>203</v>
      </c>
      <c r="C90" s="202"/>
      <c r="D90" s="202"/>
      <c r="E90" s="202" t="s">
        <v>197</v>
      </c>
      <c r="F90" s="202"/>
      <c r="G90" s="11"/>
    </row>
    <row r="91" spans="2:9" ht="12.75" customHeight="1" x14ac:dyDescent="0.25">
      <c r="B91" s="202"/>
      <c r="C91" s="202"/>
      <c r="D91" s="202"/>
      <c r="E91" s="202"/>
      <c r="F91" s="202"/>
    </row>
    <row r="92" spans="2:9" ht="12.75" customHeight="1" x14ac:dyDescent="0.25">
      <c r="D92" s="12"/>
      <c r="E92" s="11"/>
      <c r="F92" s="11"/>
      <c r="G92" s="11"/>
    </row>
    <row r="93" spans="2:9" x14ac:dyDescent="0.25">
      <c r="D93" s="12"/>
    </row>
    <row r="94" spans="2:9" x14ac:dyDescent="0.25">
      <c r="D94" s="12"/>
    </row>
    <row r="95" spans="2:9" x14ac:dyDescent="0.25">
      <c r="D95" s="12"/>
    </row>
    <row r="96" spans="2:9" x14ac:dyDescent="0.25">
      <c r="D96" s="12"/>
    </row>
    <row r="97" spans="4:4" x14ac:dyDescent="0.25">
      <c r="D97" s="12"/>
    </row>
    <row r="98" spans="4:4" x14ac:dyDescent="0.25">
      <c r="D98" s="12"/>
    </row>
    <row r="99" spans="4:4" x14ac:dyDescent="0.25">
      <c r="D99" s="12"/>
    </row>
    <row r="100" spans="4:4" x14ac:dyDescent="0.25">
      <c r="D100" s="12"/>
    </row>
    <row r="101" spans="4:4" x14ac:dyDescent="0.25">
      <c r="D101" s="12"/>
    </row>
    <row r="102" spans="4:4" x14ac:dyDescent="0.25">
      <c r="D102" s="12"/>
    </row>
    <row r="103" spans="4:4" ht="15.75" customHeight="1" x14ac:dyDescent="0.25">
      <c r="D103" s="12"/>
    </row>
    <row r="104" spans="4:4" ht="15.75" customHeight="1" x14ac:dyDescent="0.25">
      <c r="D104" s="12"/>
    </row>
    <row r="105" spans="4:4" ht="15.75" customHeight="1" x14ac:dyDescent="0.25">
      <c r="D105" s="12"/>
    </row>
    <row r="106" spans="4:4" ht="15.75" customHeight="1" x14ac:dyDescent="0.25">
      <c r="D106" s="12"/>
    </row>
    <row r="107" spans="4:4" ht="15.75" customHeight="1" x14ac:dyDescent="0.25">
      <c r="D107" s="12"/>
    </row>
    <row r="108" spans="4:4" ht="15.75" customHeight="1" x14ac:dyDescent="0.25">
      <c r="D108" s="12"/>
    </row>
    <row r="109" spans="4:4" ht="15.75" customHeight="1" x14ac:dyDescent="0.25">
      <c r="D109" s="12"/>
    </row>
    <row r="110" spans="4:4" ht="15.75" customHeight="1" x14ac:dyDescent="0.25">
      <c r="D110" s="12"/>
    </row>
    <row r="111" spans="4:4" ht="15.75" customHeight="1" x14ac:dyDescent="0.25">
      <c r="D111" s="12"/>
    </row>
    <row r="112" spans="4:4" ht="15.75" customHeight="1" x14ac:dyDescent="0.25">
      <c r="D112" s="12"/>
    </row>
    <row r="113" spans="4:4" ht="15.75" customHeight="1" x14ac:dyDescent="0.25">
      <c r="D113" s="12"/>
    </row>
    <row r="114" spans="4:4" ht="15.75" customHeight="1" x14ac:dyDescent="0.25">
      <c r="D114" s="12"/>
    </row>
    <row r="115" spans="4:4" ht="15.75" customHeight="1" x14ac:dyDescent="0.25">
      <c r="D115" s="12"/>
    </row>
    <row r="116" spans="4:4" ht="15.75" customHeight="1" x14ac:dyDescent="0.25">
      <c r="D116" s="12"/>
    </row>
    <row r="117" spans="4:4" ht="15.75" customHeight="1" x14ac:dyDescent="0.25">
      <c r="D117" s="12"/>
    </row>
    <row r="118" spans="4:4" x14ac:dyDescent="0.25">
      <c r="D118" s="12"/>
    </row>
    <row r="119" spans="4:4" x14ac:dyDescent="0.25">
      <c r="D119" s="12"/>
    </row>
  </sheetData>
  <mergeCells count="14">
    <mergeCell ref="B89:C89"/>
    <mergeCell ref="B88:G88"/>
    <mergeCell ref="A1:G1"/>
    <mergeCell ref="A3:G3"/>
    <mergeCell ref="A4:G4"/>
    <mergeCell ref="A5:G5"/>
    <mergeCell ref="B7:G7"/>
    <mergeCell ref="A8:G8"/>
    <mergeCell ref="B13:D13"/>
    <mergeCell ref="B61:D61"/>
    <mergeCell ref="A62:A63"/>
    <mergeCell ref="A64:A67"/>
    <mergeCell ref="A68:A72"/>
    <mergeCell ref="A2:G2"/>
  </mergeCells>
  <phoneticPr fontId="10" type="noConversion"/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Приложение.2</vt:lpstr>
      <vt:lpstr>Приложение3</vt:lpstr>
      <vt:lpstr>Приложение 5</vt:lpstr>
      <vt:lpstr>'Приложение 5'!Заголовки_для_печати</vt:lpstr>
      <vt:lpstr>Приложение.2!Заголовки_для_печати</vt:lpstr>
      <vt:lpstr>Приложение3!Заголовки_для_печати</vt:lpstr>
      <vt:lpstr>'Приложение 5'!Область_печати</vt:lpstr>
      <vt:lpstr>Приложение.2!Область_печати</vt:lpstr>
      <vt:lpstr>Приложение3!Область_печати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;</dc:subject>
  <dc:creator>user</dc:creator>
  <cp:keywords/>
  <cp:lastModifiedBy>Пользователь</cp:lastModifiedBy>
  <cp:lastPrinted>2025-10-21T13:05:07Z</cp:lastPrinted>
  <dcterms:created xsi:type="dcterms:W3CDTF">2015-12-27T18:01:47Z</dcterms:created>
  <dcterms:modified xsi:type="dcterms:W3CDTF">2025-10-22T13:50:27Z</dcterms:modified>
</cp:coreProperties>
</file>